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gu06137\Documents\Nový priečinok (14) kontajnery\"/>
    </mc:Choice>
  </mc:AlternateContent>
  <xr:revisionPtr revIDLastSave="0" documentId="8_{F3C81079-0B95-494D-B065-7E5041F96EE7}" xr6:coauthVersionLast="36" xr6:coauthVersionMax="36" xr10:uidLastSave="{00000000-0000-0000-0000-000000000000}"/>
  <bookViews>
    <workbookView xWindow="0" yWindow="0" windowWidth="23040" windowHeight="8940" firstSheet="1" activeTab="1" xr2:uid="{00000000-000D-0000-FFFF-FFFF00000000}"/>
  </bookViews>
  <sheets>
    <sheet name="Rekapitulácia stavby" sheetId="1" state="veryHidden" r:id="rId1"/>
    <sheet name="N23-011 - Realizácia prev..." sheetId="2" r:id="rId2"/>
  </sheets>
  <definedNames>
    <definedName name="_xlnm._FilterDatabase" localSheetId="1" hidden="1">'N23-011 - Realizácia prev...'!$C$118:$K$148</definedName>
    <definedName name="_xlnm.Print_Titles" localSheetId="1">'N23-011 - Realizácia prev...'!$118:$118</definedName>
    <definedName name="_xlnm.Print_Titles" localSheetId="0">'Rekapitulácia stavby'!$92:$92</definedName>
    <definedName name="_xlnm.Print_Area" localSheetId="1">'N23-011 - Realizácia prev...'!$C$4:$J$76,'N23-011 - Realizácia prev...'!$C$82:$J$102,'N23-011 - Realizácia prev...'!$C$108:$J$148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T144" i="2" s="1"/>
  <c r="R145" i="2"/>
  <c r="R144" i="2"/>
  <c r="P145" i="2"/>
  <c r="P144" i="2" s="1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T133" i="2"/>
  <c r="R134" i="2"/>
  <c r="R133" i="2" s="1"/>
  <c r="P134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J116" i="2"/>
  <c r="J115" i="2"/>
  <c r="F115" i="2"/>
  <c r="F113" i="2"/>
  <c r="E111" i="2"/>
  <c r="J90" i="2"/>
  <c r="J89" i="2"/>
  <c r="F89" i="2"/>
  <c r="F87" i="2"/>
  <c r="E85" i="2"/>
  <c r="J16" i="2"/>
  <c r="E16" i="2"/>
  <c r="F116" i="2" s="1"/>
  <c r="J15" i="2"/>
  <c r="J10" i="2"/>
  <c r="J113" i="2" s="1"/>
  <c r="L90" i="1"/>
  <c r="AM90" i="1"/>
  <c r="AM89" i="1"/>
  <c r="L89" i="1"/>
  <c r="AM87" i="1"/>
  <c r="L87" i="1"/>
  <c r="L85" i="1"/>
  <c r="L84" i="1"/>
  <c r="BK148" i="2"/>
  <c r="J139" i="2"/>
  <c r="BK126" i="2"/>
  <c r="J123" i="2"/>
  <c r="J148" i="2"/>
  <c r="BK145" i="2"/>
  <c r="J143" i="2"/>
  <c r="BK141" i="2"/>
  <c r="J136" i="2"/>
  <c r="BK131" i="2"/>
  <c r="J130" i="2"/>
  <c r="BK128" i="2"/>
  <c r="J126" i="2"/>
  <c r="BK123" i="2"/>
  <c r="BK139" i="2"/>
  <c r="BK137" i="2"/>
  <c r="J124" i="2"/>
  <c r="AS94" i="1"/>
  <c r="J147" i="2"/>
  <c r="BK143" i="2"/>
  <c r="J142" i="2"/>
  <c r="J137" i="2"/>
  <c r="BK134" i="2"/>
  <c r="BK132" i="2"/>
  <c r="J131" i="2"/>
  <c r="BK129" i="2"/>
  <c r="J128" i="2"/>
  <c r="J127" i="2"/>
  <c r="BK124" i="2"/>
  <c r="J141" i="2"/>
  <c r="BK138" i="2"/>
  <c r="BK125" i="2"/>
  <c r="BK122" i="2"/>
  <c r="BK147" i="2"/>
  <c r="J145" i="2"/>
  <c r="BK142" i="2"/>
  <c r="J138" i="2"/>
  <c r="BK136" i="2"/>
  <c r="J134" i="2"/>
  <c r="J132" i="2"/>
  <c r="BK130" i="2"/>
  <c r="J129" i="2"/>
  <c r="BK127" i="2"/>
  <c r="J125" i="2"/>
  <c r="J122" i="2"/>
  <c r="BK121" i="2" l="1"/>
  <c r="BK135" i="2"/>
  <c r="J135" i="2"/>
  <c r="J98" i="2"/>
  <c r="P140" i="2"/>
  <c r="P146" i="2"/>
  <c r="P121" i="2"/>
  <c r="P120" i="2"/>
  <c r="P119" i="2" s="1"/>
  <c r="AU95" i="1" s="1"/>
  <c r="AU94" i="1" s="1"/>
  <c r="P135" i="2"/>
  <c r="BK140" i="2"/>
  <c r="J140" i="2" s="1"/>
  <c r="J99" i="2" s="1"/>
  <c r="BK146" i="2"/>
  <c r="J146" i="2"/>
  <c r="J101" i="2" s="1"/>
  <c r="T121" i="2"/>
  <c r="R135" i="2"/>
  <c r="T140" i="2"/>
  <c r="R146" i="2"/>
  <c r="R121" i="2"/>
  <c r="R120" i="2"/>
  <c r="R119" i="2"/>
  <c r="T135" i="2"/>
  <c r="R140" i="2"/>
  <c r="T146" i="2"/>
  <c r="BK133" i="2"/>
  <c r="J133" i="2" s="1"/>
  <c r="J97" i="2" s="1"/>
  <c r="BK144" i="2"/>
  <c r="J144" i="2"/>
  <c r="J100" i="2" s="1"/>
  <c r="J87" i="2"/>
  <c r="BF126" i="2"/>
  <c r="BF127" i="2"/>
  <c r="BF128" i="2"/>
  <c r="BF129" i="2"/>
  <c r="BF130" i="2"/>
  <c r="BF131" i="2"/>
  <c r="BF132" i="2"/>
  <c r="BF134" i="2"/>
  <c r="BF137" i="2"/>
  <c r="BF141" i="2"/>
  <c r="BF142" i="2"/>
  <c r="BF143" i="2"/>
  <c r="BF145" i="2"/>
  <c r="BF147" i="2"/>
  <c r="F90" i="2"/>
  <c r="BF122" i="2"/>
  <c r="BF123" i="2"/>
  <c r="BF124" i="2"/>
  <c r="BF125" i="2"/>
  <c r="BF136" i="2"/>
  <c r="BF148" i="2"/>
  <c r="BF138" i="2"/>
  <c r="BF139" i="2"/>
  <c r="J31" i="2"/>
  <c r="AV95" i="1" s="1"/>
  <c r="F34" i="2"/>
  <c r="BC95" i="1" s="1"/>
  <c r="BC94" i="1" s="1"/>
  <c r="AY94" i="1" s="1"/>
  <c r="F31" i="2"/>
  <c r="AZ95" i="1" s="1"/>
  <c r="AZ94" i="1" s="1"/>
  <c r="W29" i="1" s="1"/>
  <c r="F35" i="2"/>
  <c r="BD95" i="1" s="1"/>
  <c r="BD94" i="1" s="1"/>
  <c r="W33" i="1" s="1"/>
  <c r="F33" i="2"/>
  <c r="BB95" i="1"/>
  <c r="BB94" i="1" s="1"/>
  <c r="W31" i="1" s="1"/>
  <c r="T120" i="2" l="1"/>
  <c r="T119" i="2"/>
  <c r="BK120" i="2"/>
  <c r="J120" i="2"/>
  <c r="J95" i="2" s="1"/>
  <c r="J121" i="2"/>
  <c r="J96" i="2"/>
  <c r="AV94" i="1"/>
  <c r="AK29" i="1" s="1"/>
  <c r="AX94" i="1"/>
  <c r="F32" i="2"/>
  <c r="BA95" i="1"/>
  <c r="BA94" i="1" s="1"/>
  <c r="AW94" i="1" s="1"/>
  <c r="AK30" i="1" s="1"/>
  <c r="W32" i="1"/>
  <c r="J32" i="2"/>
  <c r="AW95" i="1"/>
  <c r="AT95" i="1"/>
  <c r="BK119" i="2" l="1"/>
  <c r="J119" i="2" s="1"/>
  <c r="J94" i="2" s="1"/>
  <c r="AT94" i="1"/>
  <c r="W30" i="1"/>
  <c r="J28" i="2" l="1"/>
  <c r="AG95" i="1"/>
  <c r="AG94" i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<sst xmlns="http://schemas.openxmlformats.org/spreadsheetml/2006/main" count="608" uniqueCount="212">
  <si>
    <t>Export Komplet</t>
  </si>
  <si>
    <t/>
  </si>
  <si>
    <t>2.0</t>
  </si>
  <si>
    <t>False</t>
  </si>
  <si>
    <t>{27fc0e23-5ef9-486d-b9e0-41dd4a42caa0}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</si>
  <si>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</si>
  <si>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</si>
  <si>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</si>
  <si>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</si>
  <si>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</si>
  <si>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</si>
  <si>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</si>
  <si>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</si>
  <si>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N23-011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</si>
  <si>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</si>
  <si>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</si>
  <si>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Realizácia preventívnych opatrení proti vzniku škôd spôsobených medveďom hnedým v obci Čavoj</t>
  </si>
  <si>
    <t>JKSO:</t>
  </si>
  <si>
    <t>KS:</t>
  </si>
  <si>
    <t>Miesto:</t>
  </si>
  <si>
    <t>Čavoj</t>
  </si>
  <si>
    <t>Dátum:</t>
  </si>
  <si>
    <t>28. 1. 2025</t>
  </si>
  <si>
    <t>Objednávateľ:</t>
  </si>
  <si>
    <t>IČO:</t>
  </si>
  <si>
    <t>Obec Čavoj</t>
  </si>
  <si>
    <t>IČ DPH:</t>
  </si>
  <si>
    <t>Zhotoviteľ:</t>
  </si>
  <si>
    <t>Vyplň údaj</t>
  </si>
  <si>
    <t>Projektant:</t>
  </si>
  <si>
    <t>Ing. Lenka Rytychová</t>
  </si>
  <si>
    <t>True</t>
  </si>
  <si>
    <t>Spracovateľ:</t>
  </si>
  <si>
    <t>I. Mokrý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</si>
  <si>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</si>
  <si>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</si>
  <si>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</si>
  <si>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</si>
  <si>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</si>
  <si>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</si>
  <si>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</si>
  <si>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</si>
  <si>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</si>
  <si>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</si>
  <si>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</si>
  <si>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</si>
  <si>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</si>
  <si>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</si>
  <si>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</si>
  <si>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</si>
  <si>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</si>
  <si>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</si>
  <si>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</si>
  <si>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</si>
  <si>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</si>
  <si>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</si>
  <si>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</si>
  <si>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</si>
  <si>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</si>
  <si>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</si>
  <si>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</si>
  <si>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</si>
  <si>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</si>
  <si>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</si>
  <si>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</si>
  <si>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</si>
  <si>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</si>
  <si>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</si>
  <si>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</si>
  <si>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</si>
  <si>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</si>
  <si>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</si>
  <si>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</si>
  <si>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</si>
  <si>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</si>
  <si>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</si>
  <si>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</si>
  <si>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</si>
  <si>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</si>
  <si>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</si>
  <si>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</si>
  <si>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</si>
  <si>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</si>
  <si>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</si>
  <si>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</si>
  <si>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</si>
  <si>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</si>
  <si>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</si>
  <si>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ON - Oprávnené náklady</t>
  </si>
  <si>
    <t xml:space="preserve">    1 - Zemné práce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</si>
  <si>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</si>
  <si>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</si>
  <si>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</si>
  <si>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</si>
  <si>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</si>
  <si>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</si>
  <si>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</si>
  <si>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</si>
  <si>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</si>
  <si>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</si>
  <si>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</si>
  <si>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</si>
  <si>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</si>
  <si>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</si>
  <si>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</si>
  <si>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</si>
  <si>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</si>
  <si>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ON</t>
  </si>
  <si>
    <t>Oprávnené náklady</t>
  </si>
  <si>
    <t>ROZPOCET</t>
  </si>
  <si>
    <t>Zemné práce</t>
  </si>
  <si>
    <t>K</t>
  </si>
  <si>
    <t>111301111.S</t>
  </si>
  <si>
    <t>Zobratie mačiny hr. do 100 mm</t>
  </si>
  <si>
    <t>m2</t>
  </si>
  <si>
    <t>4</t>
  </si>
  <si>
    <t>2</t>
  </si>
  <si>
    <t>-1457256827</t>
  </si>
  <si>
    <t>122201101.S</t>
  </si>
  <si>
    <t>Odkopávka a prekopávka nezapažená v hornine 3, do 100 m3</t>
  </si>
  <si>
    <t>m3</t>
  </si>
  <si>
    <t>-2123206119</t>
  </si>
  <si>
    <t>3</t>
  </si>
  <si>
    <t>162202111.S</t>
  </si>
  <si>
    <t>Vodorovné premiestnenie mačiny nad 50 do 100 m</t>
  </si>
  <si>
    <t>77808226</t>
  </si>
  <si>
    <t>162301121.S</t>
  </si>
  <si>
    <t>Vodorovné premiestnenie výkopku po spevnenej ceste z horniny tr.1-4, nad 100 do 1000 m3 na vzdialenosť nad 50 do 500 m</t>
  </si>
  <si>
    <t>535149989</t>
  </si>
  <si>
    <t>5</t>
  </si>
  <si>
    <t>162501105.S</t>
  </si>
  <si>
    <t>Vodorovné premiestnenie výkopku po spevnenej ceste z horniny tr.1-4, do 100 m3, príplatok k cene za každých ďalšich a začatých 1000 m</t>
  </si>
  <si>
    <t>-36064544</t>
  </si>
  <si>
    <t>6</t>
  </si>
  <si>
    <t>167101102.S</t>
  </si>
  <si>
    <t>Nakladanie neuľahnutého výkopku z hornín tr.1-4 nad 100 do 1000 m3</t>
  </si>
  <si>
    <t>196700637</t>
  </si>
  <si>
    <t>7</t>
  </si>
  <si>
    <t>167102111.S</t>
  </si>
  <si>
    <t>Nakladanie mačiny zo skládky</t>
  </si>
  <si>
    <t>-1298186555</t>
  </si>
  <si>
    <t>8</t>
  </si>
  <si>
    <t>171201201.S</t>
  </si>
  <si>
    <t>Uloženie sypaniny na skládky do 100 m3</t>
  </si>
  <si>
    <t>-1678675253</t>
  </si>
  <si>
    <t>9</t>
  </si>
  <si>
    <t>181201102.S</t>
  </si>
  <si>
    <t>Úprava pláne v násypoch v hornine 1-4 so zhutnením</t>
  </si>
  <si>
    <t>-1365084056</t>
  </si>
  <si>
    <t>10</t>
  </si>
  <si>
    <t>289971211.S</t>
  </si>
  <si>
    <t>Zhotovenie vrstvy z geotextílie na upravenom povrchu sklon do 1 : 5 , šírky od 0 do 3 m</t>
  </si>
  <si>
    <t>949218203</t>
  </si>
  <si>
    <t>11</t>
  </si>
  <si>
    <t>M</t>
  </si>
  <si>
    <t>693110002000.S</t>
  </si>
  <si>
    <t>Geotextília PP300</t>
  </si>
  <si>
    <t>348045472</t>
  </si>
  <si>
    <t>Vodorovné konštrukcie</t>
  </si>
  <si>
    <t>12</t>
  </si>
  <si>
    <t>451577877.S</t>
  </si>
  <si>
    <t>Podklad pod dlažbu v ploche vodorovnej alebo v sklone do 1:5 hr. od 30 do 100 mm zo štrkopiesku</t>
  </si>
  <si>
    <t>-766730257</t>
  </si>
  <si>
    <t>Komunikácie</t>
  </si>
  <si>
    <t>13</t>
  </si>
  <si>
    <t>564750111.S</t>
  </si>
  <si>
    <t>Podklad alebo kryt z kameniva hrubého drveného veľ. 8-16 mm s rozprestretím a zhutnením hr. 150 mm</t>
  </si>
  <si>
    <t>-259486297</t>
  </si>
  <si>
    <t>14</t>
  </si>
  <si>
    <t>564851111.S</t>
  </si>
  <si>
    <t>Podklad zo štrkodrte ŠD fr.(16-32), hr. 150 mm</t>
  </si>
  <si>
    <t>-1581770973</t>
  </si>
  <si>
    <t>15</t>
  </si>
  <si>
    <t>596911224.S</t>
  </si>
  <si>
    <t>Kladenie betónovej zámkovej dlažby pozemných komunikácií hr. 80 mm pre peších nad 300 m2 so zriadením lôžka z kameniva hr. 50 mm</t>
  </si>
  <si>
    <t>304272925</t>
  </si>
  <si>
    <t>16</t>
  </si>
  <si>
    <t>592460019800.R</t>
  </si>
  <si>
    <t>Dlažba betónova</t>
  </si>
  <si>
    <t>1193024069</t>
  </si>
  <si>
    <t>Ostatné konštrukcie a práce-búranie</t>
  </si>
  <si>
    <t>17</t>
  </si>
  <si>
    <t>916332113.S</t>
  </si>
  <si>
    <t>Osadenie cestného obrubníka betónového stojatého do lôžka z betónu prostého tr. C 20/25 bez bočnej opory</t>
  </si>
  <si>
    <t>m</t>
  </si>
  <si>
    <t>-1624853693</t>
  </si>
  <si>
    <t>18</t>
  </si>
  <si>
    <t>592170002100.S</t>
  </si>
  <si>
    <t>Obrubník cestný, lxšxv 1000x100x200 mm, prírodný</t>
  </si>
  <si>
    <t>ks</t>
  </si>
  <si>
    <t>-36016858</t>
  </si>
  <si>
    <t>19</t>
  </si>
  <si>
    <t>918101111.S</t>
  </si>
  <si>
    <t>Lôžko pod obrubníky, krajníky alebo obruby z dlažobných kociek z betónu prostého tr. C 12/15</t>
  </si>
  <si>
    <t>-25911300</t>
  </si>
  <si>
    <t>99</t>
  </si>
  <si>
    <t>Presun hmôt HSV</t>
  </si>
  <si>
    <t>20</t>
  </si>
  <si>
    <t>998223011.S</t>
  </si>
  <si>
    <t>Presun hmôt pre pozemné komunikácie s krytom dláždeným (822 2.3, 822 5.3) akejkoľvek dĺžky objektu</t>
  </si>
  <si>
    <t>t</t>
  </si>
  <si>
    <t>580565620</t>
  </si>
  <si>
    <t>767</t>
  </si>
  <si>
    <t>Konštrukcie doplnkové kovové</t>
  </si>
  <si>
    <t>21</t>
  </si>
  <si>
    <t>767995101.SR1</t>
  </si>
  <si>
    <t>Dodávka ohradenia kontajnerov z oceľovej konštrukcie so strechou, dverami so zabezpečením proti otvoreniu.</t>
  </si>
  <si>
    <t>1504435223</t>
  </si>
  <si>
    <t>22</t>
  </si>
  <si>
    <t>767995101.SR3</t>
  </si>
  <si>
    <t>Dodávka krytu kontajnera 1100 l.</t>
  </si>
  <si>
    <t>896161962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</si>
</sst>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0" t="s">
        <v>5</v>
      </c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5" t="s">
        <v>13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7"/>
      <c r="BE5" s="172" t="s">
        <v>14</v>
      </c>
      <c r="BS5" s="14" t="s">
        <v>6</v>
      </c>
    </row>
    <row r="6" spans="1:74" s="1" customFormat="1" ht="36.9" customHeight="1">
      <c r="B6" s="17"/>
      <c r="D6" s="23" t="s">
        <v>15</v>
      </c>
      <c r="K6" s="177" t="s">
        <v>16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7"/>
      <c r="BE6" s="173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3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3"/>
      <c r="BS8" s="14" t="s">
        <v>6</v>
      </c>
    </row>
    <row r="9" spans="1:74" s="1" customFormat="1" ht="14.4" customHeight="1">
      <c r="B9" s="17"/>
      <c r="AR9" s="17"/>
      <c r="BE9" s="173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3"/>
      <c r="BS10" s="14" t="s">
        <v>6</v>
      </c>
    </row>
    <row r="11" spans="1:74" s="1" customFormat="1" ht="18.45" customHeight="1">
      <c r="B11" s="17"/>
      <c r="E11" s="22" t="s">
        <v>25</v>
      </c>
      <c r="AK11" s="24" t="s">
        <v>26</v>
      </c>
      <c r="AN11" s="22" t="s">
        <v>1</v>
      </c>
      <c r="AR11" s="17"/>
      <c r="BE11" s="173"/>
      <c r="BS11" s="14" t="s">
        <v>6</v>
      </c>
    </row>
    <row r="12" spans="1:74" s="1" customFormat="1" ht="6.9" customHeight="1">
      <c r="B12" s="17"/>
      <c r="AR12" s="17"/>
      <c r="BE12" s="173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73"/>
      <c r="BS13" s="14" t="s">
        <v>6</v>
      </c>
    </row>
    <row r="14" spans="1:74" ht="13.2">
      <c r="B14" s="17"/>
      <c r="E14" s="178" t="s">
        <v>28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4" t="s">
        <v>26</v>
      </c>
      <c r="AN14" s="26" t="s">
        <v>28</v>
      </c>
      <c r="AR14" s="17"/>
      <c r="BE14" s="173"/>
      <c r="BS14" s="14" t="s">
        <v>6</v>
      </c>
    </row>
    <row r="15" spans="1:74" s="1" customFormat="1" ht="6.9" customHeight="1">
      <c r="B15" s="17"/>
      <c r="AR15" s="17"/>
      <c r="BE15" s="173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73"/>
      <c r="BS16" s="14" t="s">
        <v>3</v>
      </c>
    </row>
    <row r="17" spans="1:71" s="1" customFormat="1" ht="18.45" customHeight="1">
      <c r="B17" s="17"/>
      <c r="E17" s="22" t="s">
        <v>30</v>
      </c>
      <c r="AK17" s="24" t="s">
        <v>26</v>
      </c>
      <c r="AN17" s="22" t="s">
        <v>1</v>
      </c>
      <c r="AR17" s="17"/>
      <c r="BE17" s="173"/>
      <c r="BS17" s="14" t="s">
        <v>31</v>
      </c>
    </row>
    <row r="18" spans="1:71" s="1" customFormat="1" ht="6.9" customHeight="1">
      <c r="B18" s="17"/>
      <c r="AR18" s="17"/>
      <c r="BE18" s="173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1</v>
      </c>
      <c r="AR19" s="17"/>
      <c r="BE19" s="173"/>
      <c r="BS19" s="14" t="s">
        <v>6</v>
      </c>
    </row>
    <row r="20" spans="1:71" s="1" customFormat="1" ht="18.45" customHeight="1">
      <c r="B20" s="17"/>
      <c r="E20" s="22" t="s">
        <v>33</v>
      </c>
      <c r="AK20" s="24" t="s">
        <v>26</v>
      </c>
      <c r="AN20" s="22" t="s">
        <v>1</v>
      </c>
      <c r="AR20" s="17"/>
      <c r="BE20" s="173"/>
      <c r="BS20" s="14" t="s">
        <v>31</v>
      </c>
    </row>
    <row r="21" spans="1:71" s="1" customFormat="1" ht="6.9" customHeight="1">
      <c r="B21" s="17"/>
      <c r="AR21" s="17"/>
      <c r="BE21" s="173"/>
    </row>
    <row r="22" spans="1:71" s="1" customFormat="1" ht="12" customHeight="1">
      <c r="B22" s="17"/>
      <c r="D22" s="24" t="s">
        <v>34</v>
      </c>
      <c r="AR22" s="17"/>
      <c r="BE22" s="173"/>
    </row>
    <row r="23" spans="1:71" s="1" customFormat="1" ht="16.5" customHeight="1">
      <c r="B23" s="17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7"/>
      <c r="BE23" s="173"/>
    </row>
    <row r="24" spans="1:71" s="1" customFormat="1" ht="6.9" customHeight="1">
      <c r="B24" s="17"/>
      <c r="AR24" s="17"/>
      <c r="BE24" s="173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3"/>
    </row>
    <row r="26" spans="1:71" s="2" customFormat="1" ht="25.95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1">
        <f>ROUND(AG94,2)</f>
        <v>0</v>
      </c>
      <c r="AL26" s="182"/>
      <c r="AM26" s="182"/>
      <c r="AN26" s="182"/>
      <c r="AO26" s="182"/>
      <c r="AP26" s="29"/>
      <c r="AQ26" s="29"/>
      <c r="AR26" s="30"/>
      <c r="BE26" s="173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3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3" t="s">
        <v>36</v>
      </c>
      <c r="M28" s="183"/>
      <c r="N28" s="183"/>
      <c r="O28" s="183"/>
      <c r="P28" s="183"/>
      <c r="Q28" s="29"/>
      <c r="R28" s="29"/>
      <c r="S28" s="29"/>
      <c r="T28" s="29"/>
      <c r="U28" s="29"/>
      <c r="V28" s="29"/>
      <c r="W28" s="183" t="s">
        <v>37</v>
      </c>
      <c r="X28" s="183"/>
      <c r="Y28" s="183"/>
      <c r="Z28" s="183"/>
      <c r="AA28" s="183"/>
      <c r="AB28" s="183"/>
      <c r="AC28" s="183"/>
      <c r="AD28" s="183"/>
      <c r="AE28" s="183"/>
      <c r="AF28" s="29"/>
      <c r="AG28" s="29"/>
      <c r="AH28" s="29"/>
      <c r="AI28" s="29"/>
      <c r="AJ28" s="29"/>
      <c r="AK28" s="183" t="s">
        <v>38</v>
      </c>
      <c r="AL28" s="183"/>
      <c r="AM28" s="183"/>
      <c r="AN28" s="183"/>
      <c r="AO28" s="183"/>
      <c r="AP28" s="29"/>
      <c r="AQ28" s="29"/>
      <c r="AR28" s="30"/>
      <c r="BE28" s="173"/>
    </row>
    <row r="29" spans="1:71" s="3" customFormat="1" ht="14.4" customHeight="1">
      <c r="B29" s="34"/>
      <c r="D29" s="24" t="s">
        <v>39</v>
      </c>
      <c r="F29" s="35" t="s">
        <v>40</v>
      </c>
      <c r="L29" s="186">
        <v>0.23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74"/>
    </row>
    <row r="30" spans="1:71" s="3" customFormat="1" ht="14.4" customHeight="1">
      <c r="B30" s="34"/>
      <c r="F30" s="35" t="s">
        <v>41</v>
      </c>
      <c r="L30" s="186">
        <v>0.23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74"/>
    </row>
    <row r="31" spans="1:71" s="3" customFormat="1" ht="14.4" hidden="1" customHeight="1">
      <c r="B31" s="34"/>
      <c r="F31" s="24" t="s">
        <v>42</v>
      </c>
      <c r="L31" s="186">
        <v>0.23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74"/>
    </row>
    <row r="32" spans="1:71" s="3" customFormat="1" ht="14.4" hidden="1" customHeight="1">
      <c r="B32" s="34"/>
      <c r="F32" s="24" t="s">
        <v>43</v>
      </c>
      <c r="L32" s="186">
        <v>0.23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74"/>
    </row>
    <row r="33" spans="1:57" s="3" customFormat="1" ht="14.4" hidden="1" customHeight="1">
      <c r="B33" s="34"/>
      <c r="F33" s="35" t="s">
        <v>44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74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3"/>
    </row>
    <row r="35" spans="1:57" s="2" customFormat="1" ht="25.95" customHeight="1">
      <c r="A35" s="29"/>
      <c r="B35" s="30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87" t="s">
        <v>47</v>
      </c>
      <c r="Y35" s="188"/>
      <c r="Z35" s="188"/>
      <c r="AA35" s="188"/>
      <c r="AB35" s="188"/>
      <c r="AC35" s="38"/>
      <c r="AD35" s="38"/>
      <c r="AE35" s="38"/>
      <c r="AF35" s="38"/>
      <c r="AG35" s="38"/>
      <c r="AH35" s="38"/>
      <c r="AI35" s="38"/>
      <c r="AJ35" s="38"/>
      <c r="AK35" s="189">
        <f>SUM(AK26:AK33)</f>
        <v>0</v>
      </c>
      <c r="AL35" s="188"/>
      <c r="AM35" s="188"/>
      <c r="AN35" s="188"/>
      <c r="AO35" s="190"/>
      <c r="AP35" s="36"/>
      <c r="AQ35" s="36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9"/>
      <c r="B60" s="30"/>
      <c r="C60" s="29"/>
      <c r="D60" s="43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50</v>
      </c>
      <c r="AI60" s="32"/>
      <c r="AJ60" s="32"/>
      <c r="AK60" s="32"/>
      <c r="AL60" s="32"/>
      <c r="AM60" s="43" t="s">
        <v>51</v>
      </c>
      <c r="AN60" s="32"/>
      <c r="AO60" s="32"/>
      <c r="AP60" s="29"/>
      <c r="AQ60" s="29"/>
      <c r="AR60" s="30"/>
      <c r="BE60" s="29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9"/>
      <c r="B64" s="30"/>
      <c r="C64" s="29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9"/>
      <c r="B75" s="30"/>
      <c r="C75" s="29"/>
      <c r="D75" s="43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50</v>
      </c>
      <c r="AI75" s="32"/>
      <c r="AJ75" s="32"/>
      <c r="AK75" s="32"/>
      <c r="AL75" s="32"/>
      <c r="AM75" s="43" t="s">
        <v>51</v>
      </c>
      <c r="AN75" s="32"/>
      <c r="AO75" s="32"/>
      <c r="AP75" s="29"/>
      <c r="AQ75" s="29"/>
      <c r="AR75" s="30"/>
      <c r="BE75" s="29"/>
    </row>
    <row r="76" spans="1:57" s="2" customFormat="1" ht="10.199999999999999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0" s="2" customFormat="1" ht="6.9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0" s="2" customFormat="1" ht="24.9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9"/>
      <c r="C84" s="24" t="s">
        <v>12</v>
      </c>
      <c r="L84" s="4" t="str">
        <f>K5</f>
        <v>N23-011</v>
      </c>
      <c r="AR84" s="49"/>
    </row>
    <row r="85" spans="1:90" s="5" customFormat="1" ht="36.9" customHeight="1">
      <c r="B85" s="50"/>
      <c r="C85" s="51" t="s">
        <v>15</v>
      </c>
      <c r="L85" s="191" t="str">
        <f>K6</f>
        <v>Realizácia preventívnych opatrení proti vzniku škôd spôsobených medveďom hnedým v obci Čavoj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50"/>
    </row>
    <row r="86" spans="1:90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>Čavoj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3" t="str">
        <f>IF(AN8= "","",AN8)</f>
        <v>28. 1. 2025</v>
      </c>
      <c r="AN87" s="193"/>
      <c r="AO87" s="29"/>
      <c r="AP87" s="29"/>
      <c r="AQ87" s="29"/>
      <c r="AR87" s="30"/>
      <c r="BE87" s="29"/>
    </row>
    <row r="88" spans="1:90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15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Čavoj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94" t="str">
        <f>IF(E17="","",E17)</f>
        <v>Ing. Lenka Rytychová</v>
      </c>
      <c r="AN89" s="195"/>
      <c r="AO89" s="195"/>
      <c r="AP89" s="195"/>
      <c r="AQ89" s="29"/>
      <c r="AR89" s="30"/>
      <c r="AS89" s="196" t="s">
        <v>55</v>
      </c>
      <c r="AT89" s="19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0" s="2" customFormat="1" ht="15.15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4" t="str">
        <f>IF(E20="","",E20)</f>
        <v>I. Mokrý</v>
      </c>
      <c r="AN90" s="195"/>
      <c r="AO90" s="195"/>
      <c r="AP90" s="195"/>
      <c r="AQ90" s="29"/>
      <c r="AR90" s="30"/>
      <c r="AS90" s="198"/>
      <c r="AT90" s="19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0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8"/>
      <c r="AT91" s="19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0" s="2" customFormat="1" ht="29.25" customHeight="1">
      <c r="A92" s="29"/>
      <c r="B92" s="30"/>
      <c r="C92" s="200" t="s">
        <v>56</v>
      </c>
      <c r="D92" s="201"/>
      <c r="E92" s="201"/>
      <c r="F92" s="201"/>
      <c r="G92" s="201"/>
      <c r="H92" s="58"/>
      <c r="I92" s="202" t="s">
        <v>57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58</v>
      </c>
      <c r="AH92" s="201"/>
      <c r="AI92" s="201"/>
      <c r="AJ92" s="201"/>
      <c r="AK92" s="201"/>
      <c r="AL92" s="201"/>
      <c r="AM92" s="201"/>
      <c r="AN92" s="202" t="s">
        <v>59</v>
      </c>
      <c r="AO92" s="201"/>
      <c r="AP92" s="204"/>
      <c r="AQ92" s="59" t="s">
        <v>60</v>
      </c>
      <c r="AR92" s="30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29"/>
    </row>
    <row r="93" spans="1:90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0" s="6" customFormat="1" ht="32.4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0" s="7" customFormat="1" ht="37.5" customHeight="1">
      <c r="A95" s="76" t="s">
        <v>78</v>
      </c>
      <c r="B95" s="77"/>
      <c r="C95" s="78"/>
      <c r="D95" s="207" t="s">
        <v>13</v>
      </c>
      <c r="E95" s="207"/>
      <c r="F95" s="207"/>
      <c r="G95" s="207"/>
      <c r="H95" s="207"/>
      <c r="I95" s="79"/>
      <c r="J95" s="207" t="s">
        <v>16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'N23-011 - Realizácia prev...'!J28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80" t="s">
        <v>79</v>
      </c>
      <c r="AR95" s="77"/>
      <c r="AS95" s="81">
        <v>0</v>
      </c>
      <c r="AT95" s="82">
        <f>ROUND(SUM(AV95:AW95),2)</f>
        <v>0</v>
      </c>
      <c r="AU95" s="83">
        <f>'N23-011 - Realizácia prev...'!P119</f>
        <v>0</v>
      </c>
      <c r="AV95" s="82">
        <f>'N23-011 - Realizácia prev...'!J31</f>
        <v>0</v>
      </c>
      <c r="AW95" s="82">
        <f>'N23-011 - Realizácia prev...'!J32</f>
        <v>0</v>
      </c>
      <c r="AX95" s="82">
        <f>'N23-011 - Realizácia prev...'!J33</f>
        <v>0</v>
      </c>
      <c r="AY95" s="82">
        <f>'N23-011 - Realizácia prev...'!J34</f>
        <v>0</v>
      </c>
      <c r="AZ95" s="82">
        <f>'N23-011 - Realizácia prev...'!F31</f>
        <v>0</v>
      </c>
      <c r="BA95" s="82">
        <f>'N23-011 - Realizácia prev...'!F32</f>
        <v>0</v>
      </c>
      <c r="BB95" s="82">
        <f>'N23-011 - Realizácia prev...'!F33</f>
        <v>0</v>
      </c>
      <c r="BC95" s="82">
        <f>'N23-011 - Realizácia prev...'!F34</f>
        <v>0</v>
      </c>
      <c r="BD95" s="84">
        <f>'N23-011 - Realizácia prev...'!F35</f>
        <v>0</v>
      </c>
      <c r="BT95" s="85" t="s">
        <v>80</v>
      </c>
      <c r="BU95" s="85" t="s">
        <v>81</v>
      </c>
      <c r="BV95" s="85" t="s">
        <v>76</v>
      </c>
      <c r="BW95" s="85" t="s">
        <v>4</v>
      </c>
      <c r="BX95" s="85" t="s">
        <v>77</v>
      </c>
      <c r="CL95" s="85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23-011 - Realizácia prev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9"/>
  <sheetViews>
    <sheetView showGridLines="0" tabSelected="1" topLeftCell="A4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0" t="s">
        <v>5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" customHeight="1">
      <c r="B4" s="17"/>
      <c r="D4" s="18" t="s">
        <v>82</v>
      </c>
      <c r="L4" s="17"/>
      <c r="M4" s="86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>
      <c r="A7" s="29"/>
      <c r="B7" s="30"/>
      <c r="C7" s="29"/>
      <c r="D7" s="29"/>
      <c r="E7" s="191" t="s">
        <v>16</v>
      </c>
      <c r="F7" s="211"/>
      <c r="G7" s="211"/>
      <c r="H7" s="211"/>
      <c r="I7" s="29"/>
      <c r="J7" s="29"/>
      <c r="K7" s="29"/>
      <c r="L7" s="4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0.199999999999999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3" t="str">
        <f>'Rekapitulácia stavby'!AN8</f>
        <v>28. 1. 2025</v>
      </c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8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1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25</v>
      </c>
      <c r="F13" s="29"/>
      <c r="G13" s="29"/>
      <c r="H13" s="29"/>
      <c r="I13" s="24" t="s">
        <v>26</v>
      </c>
      <c r="J13" s="22" t="s">
        <v>1</v>
      </c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27</v>
      </c>
      <c r="E15" s="29"/>
      <c r="F15" s="29"/>
      <c r="G15" s="29"/>
      <c r="H15" s="29"/>
      <c r="I15" s="24" t="s">
        <v>24</v>
      </c>
      <c r="J15" s="25" t="str">
        <f>'Rekapitulácia stavby'!AN13</f>
        <v>Vyplň údaj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2" t="str">
        <f>'Rekapitulácia stavby'!E14</f>
        <v>Vyplň údaj</v>
      </c>
      <c r="F16" s="175"/>
      <c r="G16" s="175"/>
      <c r="H16" s="175"/>
      <c r="I16" s="24" t="s">
        <v>26</v>
      </c>
      <c r="J16" s="25" t="str">
        <f>'Rekapitulácia stavby'!AN14</f>
        <v>Vyplň údaj</v>
      </c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6.9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2" customHeight="1">
      <c r="A18" s="29"/>
      <c r="B18" s="30"/>
      <c r="C18" s="29"/>
      <c r="D18" s="24" t="s">
        <v>29</v>
      </c>
      <c r="E18" s="29"/>
      <c r="F18" s="29"/>
      <c r="G18" s="29"/>
      <c r="H18" s="29"/>
      <c r="I18" s="24" t="s">
        <v>24</v>
      </c>
      <c r="J18" s="22" t="s">
        <v>1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18" customHeight="1">
      <c r="A19" s="29"/>
      <c r="B19" s="30"/>
      <c r="C19" s="29"/>
      <c r="D19" s="29"/>
      <c r="E19" s="22" t="s">
        <v>30</v>
      </c>
      <c r="F19" s="29"/>
      <c r="G19" s="29"/>
      <c r="H19" s="29"/>
      <c r="I19" s="24" t="s">
        <v>26</v>
      </c>
      <c r="J19" s="22" t="s">
        <v>1</v>
      </c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6.9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2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24" t="s">
        <v>24</v>
      </c>
      <c r="J21" s="22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18" customHeight="1">
      <c r="A22" s="29"/>
      <c r="B22" s="30"/>
      <c r="C22" s="29"/>
      <c r="D22" s="29"/>
      <c r="E22" s="22" t="s">
        <v>33</v>
      </c>
      <c r="F22" s="29"/>
      <c r="G22" s="29"/>
      <c r="H22" s="29"/>
      <c r="I22" s="24" t="s">
        <v>26</v>
      </c>
      <c r="J22" s="22" t="s">
        <v>1</v>
      </c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6.9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2" customHeight="1">
      <c r="A24" s="29"/>
      <c r="B24" s="30"/>
      <c r="C24" s="29"/>
      <c r="D24" s="24" t="s">
        <v>34</v>
      </c>
      <c r="E24" s="29"/>
      <c r="F24" s="29"/>
      <c r="G24" s="29"/>
      <c r="H24" s="29"/>
      <c r="I24" s="29"/>
      <c r="J24" s="29"/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8" customFormat="1" ht="16.5" customHeight="1">
      <c r="A25" s="87"/>
      <c r="B25" s="88"/>
      <c r="C25" s="87"/>
      <c r="D25" s="87"/>
      <c r="E25" s="180" t="s">
        <v>1</v>
      </c>
      <c r="F25" s="180"/>
      <c r="G25" s="180"/>
      <c r="H25" s="180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52" s="2" customFormat="1" ht="6.9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2" customFormat="1" ht="6.9" customHeight="1">
      <c r="A27" s="29"/>
      <c r="B27" s="30"/>
      <c r="C27" s="29"/>
      <c r="D27" s="64"/>
      <c r="E27" s="64"/>
      <c r="F27" s="64"/>
      <c r="G27" s="64"/>
      <c r="H27" s="64"/>
      <c r="I27" s="64"/>
      <c r="J27" s="64"/>
      <c r="K27" s="64"/>
      <c r="L27" s="4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52" s="2" customFormat="1" ht="25.35" customHeight="1">
      <c r="A28" s="29"/>
      <c r="B28" s="30"/>
      <c r="C28" s="29"/>
      <c r="D28" s="90" t="s">
        <v>35</v>
      </c>
      <c r="E28" s="29"/>
      <c r="F28" s="29"/>
      <c r="G28" s="29"/>
      <c r="H28" s="29"/>
      <c r="I28" s="29"/>
      <c r="J28" s="69">
        <f>ROUND(J119, 2)</f>
        <v>0</v>
      </c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14.4" customHeight="1">
      <c r="A30" s="29"/>
      <c r="B30" s="30"/>
      <c r="C30" s="29"/>
      <c r="D30" s="29"/>
      <c r="E30" s="29"/>
      <c r="F30" s="33" t="s">
        <v>37</v>
      </c>
      <c r="G30" s="29"/>
      <c r="H30" s="29"/>
      <c r="I30" s="33" t="s">
        <v>36</v>
      </c>
      <c r="J30" s="33" t="s">
        <v>38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14.4" customHeight="1">
      <c r="A31" s="29"/>
      <c r="B31" s="30"/>
      <c r="C31" s="29"/>
      <c r="D31" s="93" t="s">
        <v>39</v>
      </c>
      <c r="E31" s="35" t="s">
        <v>40</v>
      </c>
      <c r="F31" s="94">
        <f>ROUND((SUM(BE119:BE148)),  2)</f>
        <v>0</v>
      </c>
      <c r="G31" s="92"/>
      <c r="H31" s="92"/>
      <c r="I31" s="95">
        <v>0.23</v>
      </c>
      <c r="J31" s="94">
        <f>ROUND(((SUM(BE119:BE148))*I31),  2)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" customHeight="1">
      <c r="A32" s="29"/>
      <c r="B32" s="30"/>
      <c r="C32" s="29"/>
      <c r="D32" s="29"/>
      <c r="E32" s="35" t="s">
        <v>41</v>
      </c>
      <c r="F32" s="94">
        <f>ROUND((SUM(BF119:BF148)),  2)</f>
        <v>0</v>
      </c>
      <c r="G32" s="92"/>
      <c r="H32" s="92"/>
      <c r="I32" s="95">
        <v>0.23</v>
      </c>
      <c r="J32" s="94">
        <f>ROUND(((SUM(BF119:BF148))*I32), 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" hidden="1" customHeight="1">
      <c r="A33" s="29"/>
      <c r="B33" s="30"/>
      <c r="C33" s="29"/>
      <c r="D33" s="29"/>
      <c r="E33" s="24" t="s">
        <v>42</v>
      </c>
      <c r="F33" s="96">
        <f>ROUND((SUM(BG119:BG148)),  2)</f>
        <v>0</v>
      </c>
      <c r="G33" s="29"/>
      <c r="H33" s="29"/>
      <c r="I33" s="97">
        <v>0.23</v>
      </c>
      <c r="J33" s="96">
        <f>0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" hidden="1" customHeight="1">
      <c r="A34" s="29"/>
      <c r="B34" s="30"/>
      <c r="C34" s="29"/>
      <c r="D34" s="29"/>
      <c r="E34" s="24" t="s">
        <v>43</v>
      </c>
      <c r="F34" s="96">
        <f>ROUND((SUM(BH119:BH148)),  2)</f>
        <v>0</v>
      </c>
      <c r="G34" s="29"/>
      <c r="H34" s="29"/>
      <c r="I34" s="97">
        <v>0.23</v>
      </c>
      <c r="J34" s="96">
        <f>0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" hidden="1" customHeight="1">
      <c r="A35" s="29"/>
      <c r="B35" s="30"/>
      <c r="C35" s="29"/>
      <c r="D35" s="29"/>
      <c r="E35" s="35" t="s">
        <v>44</v>
      </c>
      <c r="F35" s="94">
        <f>ROUND((SUM(BI119:BI148)),  2)</f>
        <v>0</v>
      </c>
      <c r="G35" s="92"/>
      <c r="H35" s="92"/>
      <c r="I35" s="95">
        <v>0</v>
      </c>
      <c r="J35" s="94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25.35" customHeight="1">
      <c r="A37" s="29"/>
      <c r="B37" s="30"/>
      <c r="C37" s="98"/>
      <c r="D37" s="99" t="s">
        <v>45</v>
      </c>
      <c r="E37" s="58"/>
      <c r="F37" s="58"/>
      <c r="G37" s="100" t="s">
        <v>46</v>
      </c>
      <c r="H37" s="101" t="s">
        <v>47</v>
      </c>
      <c r="I37" s="58"/>
      <c r="J37" s="102">
        <f>SUM(J28:J35)</f>
        <v>0</v>
      </c>
      <c r="K37" s="103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1" customFormat="1" ht="14.4" customHeight="1">
      <c r="B39" s="17"/>
      <c r="L39" s="17"/>
    </row>
    <row r="40" spans="1:52" s="1" customFormat="1" ht="14.4" customHeight="1">
      <c r="B40" s="17"/>
      <c r="L40" s="17"/>
    </row>
    <row r="41" spans="1:52" s="1" customFormat="1" ht="14.4" customHeight="1">
      <c r="B41" s="17"/>
      <c r="L41" s="17"/>
    </row>
    <row r="42" spans="1:52" s="1" customFormat="1" ht="14.4" customHeight="1">
      <c r="B42" s="17"/>
      <c r="L42" s="17"/>
    </row>
    <row r="43" spans="1:52" s="1" customFormat="1" ht="14.4" customHeight="1">
      <c r="B43" s="17"/>
      <c r="L43" s="17"/>
    </row>
    <row r="44" spans="1:52" s="1" customFormat="1" ht="14.4" customHeight="1">
      <c r="B44" s="17"/>
      <c r="L44" s="17"/>
    </row>
    <row r="45" spans="1:52" s="1" customFormat="1" ht="14.4" customHeight="1">
      <c r="B45" s="17"/>
      <c r="L45" s="17"/>
    </row>
    <row r="46" spans="1:52" s="1" customFormat="1" ht="14.4" customHeight="1">
      <c r="B46" s="17"/>
      <c r="L46" s="17"/>
    </row>
    <row r="47" spans="1:52" s="1" customFormat="1" ht="14.4" customHeight="1">
      <c r="B47" s="17"/>
      <c r="L47" s="17"/>
    </row>
    <row r="48" spans="1:52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3" t="s">
        <v>50</v>
      </c>
      <c r="E61" s="32"/>
      <c r="F61" s="104" t="s">
        <v>51</v>
      </c>
      <c r="G61" s="43" t="s">
        <v>50</v>
      </c>
      <c r="H61" s="32"/>
      <c r="I61" s="32"/>
      <c r="J61" s="105" t="s">
        <v>51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3" t="s">
        <v>50</v>
      </c>
      <c r="E76" s="32"/>
      <c r="F76" s="104" t="s">
        <v>51</v>
      </c>
      <c r="G76" s="43" t="s">
        <v>50</v>
      </c>
      <c r="H76" s="32"/>
      <c r="I76" s="32"/>
      <c r="J76" s="105" t="s">
        <v>51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83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customHeight="1">
      <c r="A85" s="29"/>
      <c r="B85" s="30"/>
      <c r="C85" s="29"/>
      <c r="D85" s="29"/>
      <c r="E85" s="191" t="str">
        <f>E7</f>
        <v>Realizácia preventívnych opatrení proti vzniku škôd spôsobených medveďom hnedým v obci Čavoj</v>
      </c>
      <c r="F85" s="211"/>
      <c r="G85" s="211"/>
      <c r="H85" s="211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>Čavoj</v>
      </c>
      <c r="G87" s="29"/>
      <c r="H87" s="29"/>
      <c r="I87" s="24" t="s">
        <v>21</v>
      </c>
      <c r="J87" s="53" t="str">
        <f>IF(J10="","",J10)</f>
        <v>28. 1. 2025</v>
      </c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15" customHeight="1">
      <c r="A89" s="29"/>
      <c r="B89" s="30"/>
      <c r="C89" s="24" t="s">
        <v>23</v>
      </c>
      <c r="D89" s="29"/>
      <c r="E89" s="29"/>
      <c r="F89" s="22" t="str">
        <f>E13</f>
        <v>Obec Čavoj</v>
      </c>
      <c r="G89" s="29"/>
      <c r="H89" s="29"/>
      <c r="I89" s="24" t="s">
        <v>29</v>
      </c>
      <c r="J89" s="27" t="str">
        <f>E19</f>
        <v>Ing. Lenka Rytychová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15" customHeight="1">
      <c r="A90" s="29"/>
      <c r="B90" s="30"/>
      <c r="C90" s="24" t="s">
        <v>27</v>
      </c>
      <c r="D90" s="29"/>
      <c r="E90" s="29"/>
      <c r="F90" s="22" t="str">
        <f>IF(E16="","",E16)</f>
        <v>Vyplň údaj</v>
      </c>
      <c r="G90" s="29"/>
      <c r="H90" s="29"/>
      <c r="I90" s="24" t="s">
        <v>32</v>
      </c>
      <c r="J90" s="27" t="str">
        <f>E22</f>
        <v>I. Mokrý</v>
      </c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6" t="s">
        <v>84</v>
      </c>
      <c r="D92" s="98"/>
      <c r="E92" s="98"/>
      <c r="F92" s="98"/>
      <c r="G92" s="98"/>
      <c r="H92" s="98"/>
      <c r="I92" s="98"/>
      <c r="J92" s="107" t="s">
        <v>85</v>
      </c>
      <c r="K92" s="98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8" customHeight="1">
      <c r="A94" s="29"/>
      <c r="B94" s="30"/>
      <c r="C94" s="108" t="s">
        <v>86</v>
      </c>
      <c r="D94" s="29"/>
      <c r="E94" s="29"/>
      <c r="F94" s="29"/>
      <c r="G94" s="29"/>
      <c r="H94" s="29"/>
      <c r="I94" s="29"/>
      <c r="J94" s="69">
        <f>J119</f>
        <v>0</v>
      </c>
      <c r="K94" s="2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87</v>
      </c>
    </row>
    <row r="95" spans="1:47" s="9" customFormat="1" ht="24.9" customHeight="1">
      <c r="B95" s="109"/>
      <c r="D95" s="110" t="s">
        <v>88</v>
      </c>
      <c r="E95" s="111"/>
      <c r="F95" s="111"/>
      <c r="G95" s="111"/>
      <c r="H95" s="111"/>
      <c r="I95" s="111"/>
      <c r="J95" s="112">
        <f>J120</f>
        <v>0</v>
      </c>
      <c r="L95" s="109"/>
    </row>
    <row r="96" spans="1:47" s="10" customFormat="1" ht="19.95" customHeight="1">
      <c r="B96" s="113"/>
      <c r="D96" s="114" t="s">
        <v>89</v>
      </c>
      <c r="E96" s="115"/>
      <c r="F96" s="115"/>
      <c r="G96" s="115"/>
      <c r="H96" s="115"/>
      <c r="I96" s="115"/>
      <c r="J96" s="116">
        <f>J121</f>
        <v>0</v>
      </c>
      <c r="L96" s="113"/>
    </row>
    <row r="97" spans="1:31" s="10" customFormat="1" ht="19.95" customHeight="1">
      <c r="B97" s="113"/>
      <c r="D97" s="114" t="s">
        <v>90</v>
      </c>
      <c r="E97" s="115"/>
      <c r="F97" s="115"/>
      <c r="G97" s="115"/>
      <c r="H97" s="115"/>
      <c r="I97" s="115"/>
      <c r="J97" s="116">
        <f>J133</f>
        <v>0</v>
      </c>
      <c r="L97" s="113"/>
    </row>
    <row r="98" spans="1:31" s="10" customFormat="1" ht="19.95" customHeight="1">
      <c r="B98" s="113"/>
      <c r="D98" s="114" t="s">
        <v>91</v>
      </c>
      <c r="E98" s="115"/>
      <c r="F98" s="115"/>
      <c r="G98" s="115"/>
      <c r="H98" s="115"/>
      <c r="I98" s="115"/>
      <c r="J98" s="116">
        <f>J135</f>
        <v>0</v>
      </c>
      <c r="L98" s="113"/>
    </row>
    <row r="99" spans="1:31" s="10" customFormat="1" ht="19.95" customHeight="1">
      <c r="B99" s="113"/>
      <c r="D99" s="114" t="s">
        <v>92</v>
      </c>
      <c r="E99" s="115"/>
      <c r="F99" s="115"/>
      <c r="G99" s="115"/>
      <c r="H99" s="115"/>
      <c r="I99" s="115"/>
      <c r="J99" s="116">
        <f>J140</f>
        <v>0</v>
      </c>
      <c r="L99" s="113"/>
    </row>
    <row r="100" spans="1:31" s="10" customFormat="1" ht="19.95" customHeight="1">
      <c r="B100" s="113"/>
      <c r="D100" s="114" t="s">
        <v>93</v>
      </c>
      <c r="E100" s="115"/>
      <c r="F100" s="115"/>
      <c r="G100" s="115"/>
      <c r="H100" s="115"/>
      <c r="I100" s="115"/>
      <c r="J100" s="116">
        <f>J144</f>
        <v>0</v>
      </c>
      <c r="L100" s="113"/>
    </row>
    <row r="101" spans="1:31" s="10" customFormat="1" ht="19.95" customHeight="1">
      <c r="B101" s="113"/>
      <c r="D101" s="114" t="s">
        <v>94</v>
      </c>
      <c r="E101" s="115"/>
      <c r="F101" s="115"/>
      <c r="G101" s="115"/>
      <c r="H101" s="115"/>
      <c r="I101" s="115"/>
      <c r="J101" s="116">
        <f>J146</f>
        <v>0</v>
      </c>
      <c r="L101" s="113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0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" customHeight="1">
      <c r="A103" s="29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0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" customHeight="1">
      <c r="A108" s="29"/>
      <c r="B108" s="30"/>
      <c r="C108" s="18" t="s">
        <v>95</v>
      </c>
      <c r="D108" s="29"/>
      <c r="E108" s="29"/>
      <c r="F108" s="29"/>
      <c r="G108" s="29"/>
      <c r="H108" s="29"/>
      <c r="I108" s="29"/>
      <c r="J108" s="29"/>
      <c r="K108" s="29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15</v>
      </c>
      <c r="D110" s="29"/>
      <c r="E110" s="29"/>
      <c r="F110" s="29"/>
      <c r="G110" s="29"/>
      <c r="H110" s="29"/>
      <c r="I110" s="29"/>
      <c r="J110" s="29"/>
      <c r="K110" s="29"/>
      <c r="L110" s="40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30" customHeight="1">
      <c r="A111" s="29"/>
      <c r="B111" s="30"/>
      <c r="C111" s="29"/>
      <c r="D111" s="29"/>
      <c r="E111" s="191" t="str">
        <f>E7</f>
        <v>Realizácia preventívnych opatrení proti vzniku škôd spôsobených medveďom hnedým v obci Čavoj</v>
      </c>
      <c r="F111" s="211"/>
      <c r="G111" s="211"/>
      <c r="H111" s="211"/>
      <c r="I111" s="29"/>
      <c r="J111" s="29"/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F10</f>
        <v>Čavoj</v>
      </c>
      <c r="G113" s="29"/>
      <c r="H113" s="29"/>
      <c r="I113" s="24" t="s">
        <v>21</v>
      </c>
      <c r="J113" s="53" t="str">
        <f>IF(J10="","",J10)</f>
        <v>28. 1. 2025</v>
      </c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15" customHeight="1">
      <c r="A115" s="29"/>
      <c r="B115" s="30"/>
      <c r="C115" s="24" t="s">
        <v>23</v>
      </c>
      <c r="D115" s="29"/>
      <c r="E115" s="29"/>
      <c r="F115" s="22" t="str">
        <f>E13</f>
        <v>Obec Čavoj</v>
      </c>
      <c r="G115" s="29"/>
      <c r="H115" s="29"/>
      <c r="I115" s="24" t="s">
        <v>29</v>
      </c>
      <c r="J115" s="27" t="str">
        <f>E19</f>
        <v>Ing. Lenka Rytychová</v>
      </c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15" customHeight="1">
      <c r="A116" s="29"/>
      <c r="B116" s="30"/>
      <c r="C116" s="24" t="s">
        <v>27</v>
      </c>
      <c r="D116" s="29"/>
      <c r="E116" s="29"/>
      <c r="F116" s="22" t="str">
        <f>IF(E16="","",E16)</f>
        <v>Vyplň údaj</v>
      </c>
      <c r="G116" s="29"/>
      <c r="H116" s="29"/>
      <c r="I116" s="24" t="s">
        <v>32</v>
      </c>
      <c r="J116" s="27" t="str">
        <f>E22</f>
        <v>I. Mokrý</v>
      </c>
      <c r="K116" s="29"/>
      <c r="L116" s="4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17"/>
      <c r="B118" s="118"/>
      <c r="C118" s="119" t="s">
        <v>96</v>
      </c>
      <c r="D118" s="120" t="s">
        <v>60</v>
      </c>
      <c r="E118" s="120" t="s">
        <v>56</v>
      </c>
      <c r="F118" s="120" t="s">
        <v>57</v>
      </c>
      <c r="G118" s="120" t="s">
        <v>97</v>
      </c>
      <c r="H118" s="120" t="s">
        <v>98</v>
      </c>
      <c r="I118" s="120" t="s">
        <v>99</v>
      </c>
      <c r="J118" s="121" t="s">
        <v>85</v>
      </c>
      <c r="K118" s="122" t="s">
        <v>100</v>
      </c>
      <c r="L118" s="123"/>
      <c r="M118" s="60" t="s">
        <v>1</v>
      </c>
      <c r="N118" s="61" t="s">
        <v>39</v>
      </c>
      <c r="O118" s="61" t="s">
        <v>101</v>
      </c>
      <c r="P118" s="61" t="s">
        <v>102</v>
      </c>
      <c r="Q118" s="61" t="s">
        <v>103</v>
      </c>
      <c r="R118" s="61" t="s">
        <v>104</v>
      </c>
      <c r="S118" s="61" t="s">
        <v>105</v>
      </c>
      <c r="T118" s="62" t="s">
        <v>106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8" customHeight="1">
      <c r="A119" s="29"/>
      <c r="B119" s="30"/>
      <c r="C119" s="67" t="s">
        <v>86</v>
      </c>
      <c r="D119" s="29"/>
      <c r="E119" s="29"/>
      <c r="F119" s="29"/>
      <c r="G119" s="29"/>
      <c r="H119" s="29"/>
      <c r="I119" s="29"/>
      <c r="J119" s="124">
        <f>BK119</f>
        <v>0</v>
      </c>
      <c r="K119" s="29"/>
      <c r="L119" s="30"/>
      <c r="M119" s="63"/>
      <c r="N119" s="54"/>
      <c r="O119" s="64"/>
      <c r="P119" s="125">
        <f>P120</f>
        <v>0</v>
      </c>
      <c r="Q119" s="64"/>
      <c r="R119" s="125">
        <f>R120</f>
        <v>24.934195700000004</v>
      </c>
      <c r="S119" s="64"/>
      <c r="T119" s="126">
        <f>T120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74</v>
      </c>
      <c r="AU119" s="14" t="s">
        <v>87</v>
      </c>
      <c r="BK119" s="127">
        <f>BK120</f>
        <v>0</v>
      </c>
    </row>
    <row r="120" spans="1:65" s="12" customFormat="1" ht="25.95" customHeight="1">
      <c r="B120" s="128"/>
      <c r="D120" s="129" t="s">
        <v>74</v>
      </c>
      <c r="E120" s="130" t="s">
        <v>107</v>
      </c>
      <c r="F120" s="130" t="s">
        <v>108</v>
      </c>
      <c r="I120" s="131"/>
      <c r="J120" s="132">
        <f>BK120</f>
        <v>0</v>
      </c>
      <c r="L120" s="128"/>
      <c r="M120" s="133"/>
      <c r="N120" s="134"/>
      <c r="O120" s="134"/>
      <c r="P120" s="135">
        <f>P121+P133+P135+P140+P144+P146</f>
        <v>0</v>
      </c>
      <c r="Q120" s="134"/>
      <c r="R120" s="135">
        <f>R121+R133+R135+R140+R144+R146</f>
        <v>24.934195700000004</v>
      </c>
      <c r="S120" s="134"/>
      <c r="T120" s="136">
        <f>T121+T133+T135+T140+T144+T146</f>
        <v>0</v>
      </c>
      <c r="AR120" s="129" t="s">
        <v>80</v>
      </c>
      <c r="AT120" s="137" t="s">
        <v>74</v>
      </c>
      <c r="AU120" s="137" t="s">
        <v>75</v>
      </c>
      <c r="AY120" s="129" t="s">
        <v>109</v>
      </c>
      <c r="BK120" s="138">
        <f>BK121+BK133+BK135+BK140+BK144+BK146</f>
        <v>0</v>
      </c>
    </row>
    <row r="121" spans="1:65" s="12" customFormat="1" ht="22.8" customHeight="1">
      <c r="B121" s="128"/>
      <c r="D121" s="129" t="s">
        <v>74</v>
      </c>
      <c r="E121" s="139" t="s">
        <v>80</v>
      </c>
      <c r="F121" s="139" t="s">
        <v>110</v>
      </c>
      <c r="I121" s="131"/>
      <c r="J121" s="140">
        <f>BK121</f>
        <v>0</v>
      </c>
      <c r="L121" s="128"/>
      <c r="M121" s="133"/>
      <c r="N121" s="134"/>
      <c r="O121" s="134"/>
      <c r="P121" s="135">
        <f>SUM(P122:P132)</f>
        <v>0</v>
      </c>
      <c r="Q121" s="134"/>
      <c r="R121" s="135">
        <f>SUM(R122:R132)</f>
        <v>3.8273500000000002E-3</v>
      </c>
      <c r="S121" s="134"/>
      <c r="T121" s="136">
        <f>SUM(T122:T132)</f>
        <v>0</v>
      </c>
      <c r="AR121" s="129" t="s">
        <v>80</v>
      </c>
      <c r="AT121" s="137" t="s">
        <v>74</v>
      </c>
      <c r="AU121" s="137" t="s">
        <v>80</v>
      </c>
      <c r="AY121" s="129" t="s">
        <v>109</v>
      </c>
      <c r="BK121" s="138">
        <f>SUM(BK122:BK132)</f>
        <v>0</v>
      </c>
    </row>
    <row r="122" spans="1:65" s="2" customFormat="1" ht="16.5" customHeight="1">
      <c r="A122" s="29"/>
      <c r="B122" s="141"/>
      <c r="C122" s="142" t="s">
        <v>80</v>
      </c>
      <c r="D122" s="142" t="s">
        <v>111</v>
      </c>
      <c r="E122" s="143" t="s">
        <v>112</v>
      </c>
      <c r="F122" s="144" t="s">
        <v>113</v>
      </c>
      <c r="G122" s="145" t="s">
        <v>114</v>
      </c>
      <c r="H122" s="146">
        <v>15.75</v>
      </c>
      <c r="I122" s="147"/>
      <c r="J122" s="148">
        <f t="shared" ref="J122:J132" si="0">ROUND(I122*H122,2)</f>
        <v>0</v>
      </c>
      <c r="K122" s="149"/>
      <c r="L122" s="30"/>
      <c r="M122" s="150" t="s">
        <v>1</v>
      </c>
      <c r="N122" s="151" t="s">
        <v>41</v>
      </c>
      <c r="O122" s="56"/>
      <c r="P122" s="152">
        <f t="shared" ref="P122:P132" si="1">O122*H122</f>
        <v>0</v>
      </c>
      <c r="Q122" s="152">
        <v>0</v>
      </c>
      <c r="R122" s="152">
        <f t="shared" ref="R122:R132" si="2">Q122*H122</f>
        <v>0</v>
      </c>
      <c r="S122" s="152">
        <v>0</v>
      </c>
      <c r="T122" s="153">
        <f t="shared" ref="T122:T132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115</v>
      </c>
      <c r="AT122" s="154" t="s">
        <v>111</v>
      </c>
      <c r="AU122" s="154" t="s">
        <v>116</v>
      </c>
      <c r="AY122" s="14" t="s">
        <v>109</v>
      </c>
      <c r="BE122" s="155">
        <f t="shared" ref="BE122:BE132" si="4">IF(N122="základná",J122,0)</f>
        <v>0</v>
      </c>
      <c r="BF122" s="155">
        <f t="shared" ref="BF122:BF132" si="5">IF(N122="znížená",J122,0)</f>
        <v>0</v>
      </c>
      <c r="BG122" s="155">
        <f t="shared" ref="BG122:BG132" si="6">IF(N122="zákl. prenesená",J122,0)</f>
        <v>0</v>
      </c>
      <c r="BH122" s="155">
        <f t="shared" ref="BH122:BH132" si="7">IF(N122="zníž. prenesená",J122,0)</f>
        <v>0</v>
      </c>
      <c r="BI122" s="155">
        <f t="shared" ref="BI122:BI132" si="8">IF(N122="nulová",J122,0)</f>
        <v>0</v>
      </c>
      <c r="BJ122" s="14" t="s">
        <v>116</v>
      </c>
      <c r="BK122" s="155">
        <f t="shared" ref="BK122:BK132" si="9">ROUND(I122*H122,2)</f>
        <v>0</v>
      </c>
      <c r="BL122" s="14" t="s">
        <v>115</v>
      </c>
      <c r="BM122" s="154" t="s">
        <v>117</v>
      </c>
    </row>
    <row r="123" spans="1:65" s="2" customFormat="1" ht="24.15" customHeight="1">
      <c r="A123" s="29"/>
      <c r="B123" s="141"/>
      <c r="C123" s="142" t="s">
        <v>116</v>
      </c>
      <c r="D123" s="142" t="s">
        <v>111</v>
      </c>
      <c r="E123" s="143" t="s">
        <v>118</v>
      </c>
      <c r="F123" s="144" t="s">
        <v>119</v>
      </c>
      <c r="G123" s="145" t="s">
        <v>120</v>
      </c>
      <c r="H123" s="146">
        <v>6.1429999999999998</v>
      </c>
      <c r="I123" s="147"/>
      <c r="J123" s="148">
        <f t="shared" si="0"/>
        <v>0</v>
      </c>
      <c r="K123" s="149"/>
      <c r="L123" s="30"/>
      <c r="M123" s="150" t="s">
        <v>1</v>
      </c>
      <c r="N123" s="151" t="s">
        <v>41</v>
      </c>
      <c r="O123" s="56"/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115</v>
      </c>
      <c r="AT123" s="154" t="s">
        <v>111</v>
      </c>
      <c r="AU123" s="154" t="s">
        <v>116</v>
      </c>
      <c r="AY123" s="14" t="s">
        <v>109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4" t="s">
        <v>116</v>
      </c>
      <c r="BK123" s="155">
        <f t="shared" si="9"/>
        <v>0</v>
      </c>
      <c r="BL123" s="14" t="s">
        <v>115</v>
      </c>
      <c r="BM123" s="154" t="s">
        <v>121</v>
      </c>
    </row>
    <row r="124" spans="1:65" s="2" customFormat="1" ht="21.75" customHeight="1">
      <c r="A124" s="29"/>
      <c r="B124" s="141"/>
      <c r="C124" s="142" t="s">
        <v>122</v>
      </c>
      <c r="D124" s="142" t="s">
        <v>111</v>
      </c>
      <c r="E124" s="143" t="s">
        <v>123</v>
      </c>
      <c r="F124" s="144" t="s">
        <v>124</v>
      </c>
      <c r="G124" s="145" t="s">
        <v>114</v>
      </c>
      <c r="H124" s="146">
        <v>15.75</v>
      </c>
      <c r="I124" s="147"/>
      <c r="J124" s="148">
        <f t="shared" si="0"/>
        <v>0</v>
      </c>
      <c r="K124" s="149"/>
      <c r="L124" s="30"/>
      <c r="M124" s="150" t="s">
        <v>1</v>
      </c>
      <c r="N124" s="151" t="s">
        <v>41</v>
      </c>
      <c r="O124" s="56"/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115</v>
      </c>
      <c r="AT124" s="154" t="s">
        <v>111</v>
      </c>
      <c r="AU124" s="154" t="s">
        <v>116</v>
      </c>
      <c r="AY124" s="14" t="s">
        <v>109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4" t="s">
        <v>116</v>
      </c>
      <c r="BK124" s="155">
        <f t="shared" si="9"/>
        <v>0</v>
      </c>
      <c r="BL124" s="14" t="s">
        <v>115</v>
      </c>
      <c r="BM124" s="154" t="s">
        <v>125</v>
      </c>
    </row>
    <row r="125" spans="1:65" s="2" customFormat="1" ht="37.799999999999997" customHeight="1">
      <c r="A125" s="29"/>
      <c r="B125" s="141"/>
      <c r="C125" s="142" t="s">
        <v>115</v>
      </c>
      <c r="D125" s="142" t="s">
        <v>111</v>
      </c>
      <c r="E125" s="143" t="s">
        <v>126</v>
      </c>
      <c r="F125" s="144" t="s">
        <v>127</v>
      </c>
      <c r="G125" s="145" t="s">
        <v>120</v>
      </c>
      <c r="H125" s="146">
        <v>6.1429999999999998</v>
      </c>
      <c r="I125" s="147"/>
      <c r="J125" s="148">
        <f t="shared" si="0"/>
        <v>0</v>
      </c>
      <c r="K125" s="149"/>
      <c r="L125" s="30"/>
      <c r="M125" s="150" t="s">
        <v>1</v>
      </c>
      <c r="N125" s="151" t="s">
        <v>41</v>
      </c>
      <c r="O125" s="56"/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115</v>
      </c>
      <c r="AT125" s="154" t="s">
        <v>111</v>
      </c>
      <c r="AU125" s="154" t="s">
        <v>116</v>
      </c>
      <c r="AY125" s="14" t="s">
        <v>109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4" t="s">
        <v>116</v>
      </c>
      <c r="BK125" s="155">
        <f t="shared" si="9"/>
        <v>0</v>
      </c>
      <c r="BL125" s="14" t="s">
        <v>115</v>
      </c>
      <c r="BM125" s="154" t="s">
        <v>128</v>
      </c>
    </row>
    <row r="126" spans="1:65" s="2" customFormat="1" ht="37.799999999999997" customHeight="1">
      <c r="A126" s="29"/>
      <c r="B126" s="141"/>
      <c r="C126" s="142" t="s">
        <v>129</v>
      </c>
      <c r="D126" s="142" t="s">
        <v>111</v>
      </c>
      <c r="E126" s="143" t="s">
        <v>130</v>
      </c>
      <c r="F126" s="144" t="s">
        <v>131</v>
      </c>
      <c r="G126" s="145" t="s">
        <v>120</v>
      </c>
      <c r="H126" s="146">
        <v>116.717</v>
      </c>
      <c r="I126" s="147"/>
      <c r="J126" s="148">
        <f t="shared" si="0"/>
        <v>0</v>
      </c>
      <c r="K126" s="149"/>
      <c r="L126" s="30"/>
      <c r="M126" s="150" t="s">
        <v>1</v>
      </c>
      <c r="N126" s="151" t="s">
        <v>41</v>
      </c>
      <c r="O126" s="56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115</v>
      </c>
      <c r="AT126" s="154" t="s">
        <v>111</v>
      </c>
      <c r="AU126" s="154" t="s">
        <v>116</v>
      </c>
      <c r="AY126" s="14" t="s">
        <v>109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4" t="s">
        <v>116</v>
      </c>
      <c r="BK126" s="155">
        <f t="shared" si="9"/>
        <v>0</v>
      </c>
      <c r="BL126" s="14" t="s">
        <v>115</v>
      </c>
      <c r="BM126" s="154" t="s">
        <v>132</v>
      </c>
    </row>
    <row r="127" spans="1:65" s="2" customFormat="1" ht="24.15" customHeight="1">
      <c r="A127" s="29"/>
      <c r="B127" s="141"/>
      <c r="C127" s="142" t="s">
        <v>133</v>
      </c>
      <c r="D127" s="142" t="s">
        <v>111</v>
      </c>
      <c r="E127" s="143" t="s">
        <v>134</v>
      </c>
      <c r="F127" s="144" t="s">
        <v>135</v>
      </c>
      <c r="G127" s="145" t="s">
        <v>120</v>
      </c>
      <c r="H127" s="146">
        <v>6.1429999999999998</v>
      </c>
      <c r="I127" s="147"/>
      <c r="J127" s="148">
        <f t="shared" si="0"/>
        <v>0</v>
      </c>
      <c r="K127" s="149"/>
      <c r="L127" s="30"/>
      <c r="M127" s="150" t="s">
        <v>1</v>
      </c>
      <c r="N127" s="151" t="s">
        <v>41</v>
      </c>
      <c r="O127" s="56"/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115</v>
      </c>
      <c r="AT127" s="154" t="s">
        <v>111</v>
      </c>
      <c r="AU127" s="154" t="s">
        <v>116</v>
      </c>
      <c r="AY127" s="14" t="s">
        <v>109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4" t="s">
        <v>116</v>
      </c>
      <c r="BK127" s="155">
        <f t="shared" si="9"/>
        <v>0</v>
      </c>
      <c r="BL127" s="14" t="s">
        <v>115</v>
      </c>
      <c r="BM127" s="154" t="s">
        <v>136</v>
      </c>
    </row>
    <row r="128" spans="1:65" s="2" customFormat="1" ht="16.5" customHeight="1">
      <c r="A128" s="29"/>
      <c r="B128" s="141"/>
      <c r="C128" s="142" t="s">
        <v>137</v>
      </c>
      <c r="D128" s="142" t="s">
        <v>111</v>
      </c>
      <c r="E128" s="143" t="s">
        <v>138</v>
      </c>
      <c r="F128" s="144" t="s">
        <v>139</v>
      </c>
      <c r="G128" s="145" t="s">
        <v>114</v>
      </c>
      <c r="H128" s="146">
        <v>15.75</v>
      </c>
      <c r="I128" s="147"/>
      <c r="J128" s="148">
        <f t="shared" si="0"/>
        <v>0</v>
      </c>
      <c r="K128" s="149"/>
      <c r="L128" s="30"/>
      <c r="M128" s="150" t="s">
        <v>1</v>
      </c>
      <c r="N128" s="151" t="s">
        <v>41</v>
      </c>
      <c r="O128" s="56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115</v>
      </c>
      <c r="AT128" s="154" t="s">
        <v>111</v>
      </c>
      <c r="AU128" s="154" t="s">
        <v>116</v>
      </c>
      <c r="AY128" s="14" t="s">
        <v>109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4" t="s">
        <v>116</v>
      </c>
      <c r="BK128" s="155">
        <f t="shared" si="9"/>
        <v>0</v>
      </c>
      <c r="BL128" s="14" t="s">
        <v>115</v>
      </c>
      <c r="BM128" s="154" t="s">
        <v>140</v>
      </c>
    </row>
    <row r="129" spans="1:65" s="2" customFormat="1" ht="16.5" customHeight="1">
      <c r="A129" s="29"/>
      <c r="B129" s="141"/>
      <c r="C129" s="142" t="s">
        <v>141</v>
      </c>
      <c r="D129" s="142" t="s">
        <v>111</v>
      </c>
      <c r="E129" s="143" t="s">
        <v>142</v>
      </c>
      <c r="F129" s="144" t="s">
        <v>143</v>
      </c>
      <c r="G129" s="145" t="s">
        <v>120</v>
      </c>
      <c r="H129" s="146">
        <v>6.1429999999999998</v>
      </c>
      <c r="I129" s="147"/>
      <c r="J129" s="148">
        <f t="shared" si="0"/>
        <v>0</v>
      </c>
      <c r="K129" s="149"/>
      <c r="L129" s="30"/>
      <c r="M129" s="150" t="s">
        <v>1</v>
      </c>
      <c r="N129" s="151" t="s">
        <v>41</v>
      </c>
      <c r="O129" s="56"/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115</v>
      </c>
      <c r="AT129" s="154" t="s">
        <v>111</v>
      </c>
      <c r="AU129" s="154" t="s">
        <v>116</v>
      </c>
      <c r="AY129" s="14" t="s">
        <v>109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4" t="s">
        <v>116</v>
      </c>
      <c r="BK129" s="155">
        <f t="shared" si="9"/>
        <v>0</v>
      </c>
      <c r="BL129" s="14" t="s">
        <v>115</v>
      </c>
      <c r="BM129" s="154" t="s">
        <v>144</v>
      </c>
    </row>
    <row r="130" spans="1:65" s="2" customFormat="1" ht="21.75" customHeight="1">
      <c r="A130" s="29"/>
      <c r="B130" s="141"/>
      <c r="C130" s="142" t="s">
        <v>145</v>
      </c>
      <c r="D130" s="142" t="s">
        <v>111</v>
      </c>
      <c r="E130" s="143" t="s">
        <v>146</v>
      </c>
      <c r="F130" s="144" t="s">
        <v>147</v>
      </c>
      <c r="G130" s="145" t="s">
        <v>114</v>
      </c>
      <c r="H130" s="146">
        <v>15.75</v>
      </c>
      <c r="I130" s="147"/>
      <c r="J130" s="148">
        <f t="shared" si="0"/>
        <v>0</v>
      </c>
      <c r="K130" s="149"/>
      <c r="L130" s="30"/>
      <c r="M130" s="150" t="s">
        <v>1</v>
      </c>
      <c r="N130" s="151" t="s">
        <v>41</v>
      </c>
      <c r="O130" s="56"/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115</v>
      </c>
      <c r="AT130" s="154" t="s">
        <v>111</v>
      </c>
      <c r="AU130" s="154" t="s">
        <v>116</v>
      </c>
      <c r="AY130" s="14" t="s">
        <v>109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4" t="s">
        <v>116</v>
      </c>
      <c r="BK130" s="155">
        <f t="shared" si="9"/>
        <v>0</v>
      </c>
      <c r="BL130" s="14" t="s">
        <v>115</v>
      </c>
      <c r="BM130" s="154" t="s">
        <v>148</v>
      </c>
    </row>
    <row r="131" spans="1:65" s="2" customFormat="1" ht="24.15" customHeight="1">
      <c r="A131" s="29"/>
      <c r="B131" s="141"/>
      <c r="C131" s="142" t="s">
        <v>149</v>
      </c>
      <c r="D131" s="142" t="s">
        <v>111</v>
      </c>
      <c r="E131" s="143" t="s">
        <v>150</v>
      </c>
      <c r="F131" s="144" t="s">
        <v>151</v>
      </c>
      <c r="G131" s="145" t="s">
        <v>114</v>
      </c>
      <c r="H131" s="146">
        <v>15.75</v>
      </c>
      <c r="I131" s="147"/>
      <c r="J131" s="148">
        <f t="shared" si="0"/>
        <v>0</v>
      </c>
      <c r="K131" s="149"/>
      <c r="L131" s="30"/>
      <c r="M131" s="150" t="s">
        <v>1</v>
      </c>
      <c r="N131" s="151" t="s">
        <v>41</v>
      </c>
      <c r="O131" s="56"/>
      <c r="P131" s="152">
        <f t="shared" si="1"/>
        <v>0</v>
      </c>
      <c r="Q131" s="152">
        <v>3.3000000000000003E-5</v>
      </c>
      <c r="R131" s="152">
        <f t="shared" si="2"/>
        <v>5.1975000000000003E-4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115</v>
      </c>
      <c r="AT131" s="154" t="s">
        <v>111</v>
      </c>
      <c r="AU131" s="154" t="s">
        <v>116</v>
      </c>
      <c r="AY131" s="14" t="s">
        <v>109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4" t="s">
        <v>116</v>
      </c>
      <c r="BK131" s="155">
        <f t="shared" si="9"/>
        <v>0</v>
      </c>
      <c r="BL131" s="14" t="s">
        <v>115</v>
      </c>
      <c r="BM131" s="154" t="s">
        <v>152</v>
      </c>
    </row>
    <row r="132" spans="1:65" s="2" customFormat="1" ht="16.5" customHeight="1">
      <c r="A132" s="29"/>
      <c r="B132" s="141"/>
      <c r="C132" s="156" t="s">
        <v>153</v>
      </c>
      <c r="D132" s="156" t="s">
        <v>154</v>
      </c>
      <c r="E132" s="157" t="s">
        <v>155</v>
      </c>
      <c r="F132" s="158" t="s">
        <v>156</v>
      </c>
      <c r="G132" s="159" t="s">
        <v>114</v>
      </c>
      <c r="H132" s="160">
        <v>16.538</v>
      </c>
      <c r="I132" s="161"/>
      <c r="J132" s="162">
        <f t="shared" si="0"/>
        <v>0</v>
      </c>
      <c r="K132" s="163"/>
      <c r="L132" s="164"/>
      <c r="M132" s="165" t="s">
        <v>1</v>
      </c>
      <c r="N132" s="166" t="s">
        <v>41</v>
      </c>
      <c r="O132" s="56"/>
      <c r="P132" s="152">
        <f t="shared" si="1"/>
        <v>0</v>
      </c>
      <c r="Q132" s="152">
        <v>2.0000000000000001E-4</v>
      </c>
      <c r="R132" s="152">
        <f t="shared" si="2"/>
        <v>3.3076000000000004E-3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141</v>
      </c>
      <c r="AT132" s="154" t="s">
        <v>154</v>
      </c>
      <c r="AU132" s="154" t="s">
        <v>116</v>
      </c>
      <c r="AY132" s="14" t="s">
        <v>109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4" t="s">
        <v>116</v>
      </c>
      <c r="BK132" s="155">
        <f t="shared" si="9"/>
        <v>0</v>
      </c>
      <c r="BL132" s="14" t="s">
        <v>115</v>
      </c>
      <c r="BM132" s="154" t="s">
        <v>157</v>
      </c>
    </row>
    <row r="133" spans="1:65" s="12" customFormat="1" ht="22.8" customHeight="1">
      <c r="B133" s="128"/>
      <c r="D133" s="129" t="s">
        <v>74</v>
      </c>
      <c r="E133" s="139" t="s">
        <v>115</v>
      </c>
      <c r="F133" s="139" t="s">
        <v>158</v>
      </c>
      <c r="I133" s="131"/>
      <c r="J133" s="140">
        <f>BK133</f>
        <v>0</v>
      </c>
      <c r="L133" s="128"/>
      <c r="M133" s="133"/>
      <c r="N133" s="134"/>
      <c r="O133" s="134"/>
      <c r="P133" s="135">
        <f>P134</f>
        <v>0</v>
      </c>
      <c r="Q133" s="134"/>
      <c r="R133" s="135">
        <f>R134</f>
        <v>2.5502400000000001</v>
      </c>
      <c r="S133" s="134"/>
      <c r="T133" s="136">
        <f>T134</f>
        <v>0</v>
      </c>
      <c r="AR133" s="129" t="s">
        <v>80</v>
      </c>
      <c r="AT133" s="137" t="s">
        <v>74</v>
      </c>
      <c r="AU133" s="137" t="s">
        <v>80</v>
      </c>
      <c r="AY133" s="129" t="s">
        <v>109</v>
      </c>
      <c r="BK133" s="138">
        <f>BK134</f>
        <v>0</v>
      </c>
    </row>
    <row r="134" spans="1:65" s="2" customFormat="1" ht="33" customHeight="1">
      <c r="A134" s="29"/>
      <c r="B134" s="141"/>
      <c r="C134" s="142" t="s">
        <v>159</v>
      </c>
      <c r="D134" s="142" t="s">
        <v>111</v>
      </c>
      <c r="E134" s="143" t="s">
        <v>160</v>
      </c>
      <c r="F134" s="144" t="s">
        <v>161</v>
      </c>
      <c r="G134" s="145" t="s">
        <v>114</v>
      </c>
      <c r="H134" s="146">
        <v>15.75</v>
      </c>
      <c r="I134" s="147"/>
      <c r="J134" s="148">
        <f>ROUND(I134*H134,2)</f>
        <v>0</v>
      </c>
      <c r="K134" s="149"/>
      <c r="L134" s="30"/>
      <c r="M134" s="150" t="s">
        <v>1</v>
      </c>
      <c r="N134" s="151" t="s">
        <v>41</v>
      </c>
      <c r="O134" s="56"/>
      <c r="P134" s="152">
        <f>O134*H134</f>
        <v>0</v>
      </c>
      <c r="Q134" s="152">
        <v>0.16192000000000001</v>
      </c>
      <c r="R134" s="152">
        <f>Q134*H134</f>
        <v>2.5502400000000001</v>
      </c>
      <c r="S134" s="152">
        <v>0</v>
      </c>
      <c r="T134" s="15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115</v>
      </c>
      <c r="AT134" s="154" t="s">
        <v>111</v>
      </c>
      <c r="AU134" s="154" t="s">
        <v>116</v>
      </c>
      <c r="AY134" s="14" t="s">
        <v>109</v>
      </c>
      <c r="BE134" s="155">
        <f>IF(N134="základná",J134,0)</f>
        <v>0</v>
      </c>
      <c r="BF134" s="155">
        <f>IF(N134="znížená",J134,0)</f>
        <v>0</v>
      </c>
      <c r="BG134" s="155">
        <f>IF(N134="zákl. prenesená",J134,0)</f>
        <v>0</v>
      </c>
      <c r="BH134" s="155">
        <f>IF(N134="zníž. prenesená",J134,0)</f>
        <v>0</v>
      </c>
      <c r="BI134" s="155">
        <f>IF(N134="nulová",J134,0)</f>
        <v>0</v>
      </c>
      <c r="BJ134" s="14" t="s">
        <v>116</v>
      </c>
      <c r="BK134" s="155">
        <f>ROUND(I134*H134,2)</f>
        <v>0</v>
      </c>
      <c r="BL134" s="14" t="s">
        <v>115</v>
      </c>
      <c r="BM134" s="154" t="s">
        <v>162</v>
      </c>
    </row>
    <row r="135" spans="1:65" s="12" customFormat="1" ht="22.8" customHeight="1">
      <c r="B135" s="128"/>
      <c r="D135" s="129" t="s">
        <v>74</v>
      </c>
      <c r="E135" s="139" t="s">
        <v>129</v>
      </c>
      <c r="F135" s="139" t="s">
        <v>163</v>
      </c>
      <c r="I135" s="131"/>
      <c r="J135" s="140">
        <f>BK135</f>
        <v>0</v>
      </c>
      <c r="L135" s="128"/>
      <c r="M135" s="133"/>
      <c r="N135" s="134"/>
      <c r="O135" s="134"/>
      <c r="P135" s="135">
        <f>SUM(P136:P139)</f>
        <v>0</v>
      </c>
      <c r="Q135" s="134"/>
      <c r="R135" s="135">
        <f>SUM(R136:R139)</f>
        <v>15.272460000000002</v>
      </c>
      <c r="S135" s="134"/>
      <c r="T135" s="136">
        <f>SUM(T136:T139)</f>
        <v>0</v>
      </c>
      <c r="AR135" s="129" t="s">
        <v>80</v>
      </c>
      <c r="AT135" s="137" t="s">
        <v>74</v>
      </c>
      <c r="AU135" s="137" t="s">
        <v>80</v>
      </c>
      <c r="AY135" s="129" t="s">
        <v>109</v>
      </c>
      <c r="BK135" s="138">
        <f>SUM(BK136:BK139)</f>
        <v>0</v>
      </c>
    </row>
    <row r="136" spans="1:65" s="2" customFormat="1" ht="33" customHeight="1">
      <c r="A136" s="29"/>
      <c r="B136" s="141"/>
      <c r="C136" s="142" t="s">
        <v>164</v>
      </c>
      <c r="D136" s="142" t="s">
        <v>111</v>
      </c>
      <c r="E136" s="143" t="s">
        <v>165</v>
      </c>
      <c r="F136" s="144" t="s">
        <v>166</v>
      </c>
      <c r="G136" s="145" t="s">
        <v>114</v>
      </c>
      <c r="H136" s="146">
        <v>15.75</v>
      </c>
      <c r="I136" s="147"/>
      <c r="J136" s="148">
        <f>ROUND(I136*H136,2)</f>
        <v>0</v>
      </c>
      <c r="K136" s="149"/>
      <c r="L136" s="30"/>
      <c r="M136" s="150" t="s">
        <v>1</v>
      </c>
      <c r="N136" s="151" t="s">
        <v>41</v>
      </c>
      <c r="O136" s="56"/>
      <c r="P136" s="152">
        <f>O136*H136</f>
        <v>0</v>
      </c>
      <c r="Q136" s="152">
        <v>0.29899999999999999</v>
      </c>
      <c r="R136" s="152">
        <f>Q136*H136</f>
        <v>4.7092499999999999</v>
      </c>
      <c r="S136" s="152">
        <v>0</v>
      </c>
      <c r="T136" s="15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115</v>
      </c>
      <c r="AT136" s="154" t="s">
        <v>111</v>
      </c>
      <c r="AU136" s="154" t="s">
        <v>116</v>
      </c>
      <c r="AY136" s="14" t="s">
        <v>109</v>
      </c>
      <c r="BE136" s="155">
        <f>IF(N136="základná",J136,0)</f>
        <v>0</v>
      </c>
      <c r="BF136" s="155">
        <f>IF(N136="znížená",J136,0)</f>
        <v>0</v>
      </c>
      <c r="BG136" s="155">
        <f>IF(N136="zákl. prenesená",J136,0)</f>
        <v>0</v>
      </c>
      <c r="BH136" s="155">
        <f>IF(N136="zníž. prenesená",J136,0)</f>
        <v>0</v>
      </c>
      <c r="BI136" s="155">
        <f>IF(N136="nulová",J136,0)</f>
        <v>0</v>
      </c>
      <c r="BJ136" s="14" t="s">
        <v>116</v>
      </c>
      <c r="BK136" s="155">
        <f>ROUND(I136*H136,2)</f>
        <v>0</v>
      </c>
      <c r="BL136" s="14" t="s">
        <v>115</v>
      </c>
      <c r="BM136" s="154" t="s">
        <v>167</v>
      </c>
    </row>
    <row r="137" spans="1:65" s="2" customFormat="1" ht="16.5" customHeight="1">
      <c r="A137" s="29"/>
      <c r="B137" s="141"/>
      <c r="C137" s="142" t="s">
        <v>168</v>
      </c>
      <c r="D137" s="142" t="s">
        <v>111</v>
      </c>
      <c r="E137" s="143" t="s">
        <v>169</v>
      </c>
      <c r="F137" s="144" t="s">
        <v>170</v>
      </c>
      <c r="G137" s="145" t="s">
        <v>114</v>
      </c>
      <c r="H137" s="146">
        <v>15.75</v>
      </c>
      <c r="I137" s="147"/>
      <c r="J137" s="148">
        <f>ROUND(I137*H137,2)</f>
        <v>0</v>
      </c>
      <c r="K137" s="149"/>
      <c r="L137" s="30"/>
      <c r="M137" s="150" t="s">
        <v>1</v>
      </c>
      <c r="N137" s="151" t="s">
        <v>41</v>
      </c>
      <c r="O137" s="56"/>
      <c r="P137" s="152">
        <f>O137*H137</f>
        <v>0</v>
      </c>
      <c r="Q137" s="152">
        <v>0.34499999999999997</v>
      </c>
      <c r="R137" s="152">
        <f>Q137*H137</f>
        <v>5.4337499999999999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115</v>
      </c>
      <c r="AT137" s="154" t="s">
        <v>111</v>
      </c>
      <c r="AU137" s="154" t="s">
        <v>116</v>
      </c>
      <c r="AY137" s="14" t="s">
        <v>109</v>
      </c>
      <c r="BE137" s="155">
        <f>IF(N137="základná",J137,0)</f>
        <v>0</v>
      </c>
      <c r="BF137" s="155">
        <f>IF(N137="znížená",J137,0)</f>
        <v>0</v>
      </c>
      <c r="BG137" s="155">
        <f>IF(N137="zákl. prenesená",J137,0)</f>
        <v>0</v>
      </c>
      <c r="BH137" s="155">
        <f>IF(N137="zníž. prenesená",J137,0)</f>
        <v>0</v>
      </c>
      <c r="BI137" s="155">
        <f>IF(N137="nulová",J137,0)</f>
        <v>0</v>
      </c>
      <c r="BJ137" s="14" t="s">
        <v>116</v>
      </c>
      <c r="BK137" s="155">
        <f>ROUND(I137*H137,2)</f>
        <v>0</v>
      </c>
      <c r="BL137" s="14" t="s">
        <v>115</v>
      </c>
      <c r="BM137" s="154" t="s">
        <v>171</v>
      </c>
    </row>
    <row r="138" spans="1:65" s="2" customFormat="1" ht="37.799999999999997" customHeight="1">
      <c r="A138" s="29"/>
      <c r="B138" s="141"/>
      <c r="C138" s="142" t="s">
        <v>172</v>
      </c>
      <c r="D138" s="142" t="s">
        <v>111</v>
      </c>
      <c r="E138" s="143" t="s">
        <v>173</v>
      </c>
      <c r="F138" s="144" t="s">
        <v>174</v>
      </c>
      <c r="G138" s="145" t="s">
        <v>114</v>
      </c>
      <c r="H138" s="146">
        <v>15.75</v>
      </c>
      <c r="I138" s="147"/>
      <c r="J138" s="148">
        <f>ROUND(I138*H138,2)</f>
        <v>0</v>
      </c>
      <c r="K138" s="149"/>
      <c r="L138" s="30"/>
      <c r="M138" s="150" t="s">
        <v>1</v>
      </c>
      <c r="N138" s="151" t="s">
        <v>41</v>
      </c>
      <c r="O138" s="56"/>
      <c r="P138" s="152">
        <f>O138*H138</f>
        <v>0</v>
      </c>
      <c r="Q138" s="152">
        <v>0.13800000000000001</v>
      </c>
      <c r="R138" s="152">
        <f>Q138*H138</f>
        <v>2.1735000000000002</v>
      </c>
      <c r="S138" s="152">
        <v>0</v>
      </c>
      <c r="T138" s="15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115</v>
      </c>
      <c r="AT138" s="154" t="s">
        <v>111</v>
      </c>
      <c r="AU138" s="154" t="s">
        <v>116</v>
      </c>
      <c r="AY138" s="14" t="s">
        <v>109</v>
      </c>
      <c r="BE138" s="155">
        <f>IF(N138="základná",J138,0)</f>
        <v>0</v>
      </c>
      <c r="BF138" s="155">
        <f>IF(N138="znížená",J138,0)</f>
        <v>0</v>
      </c>
      <c r="BG138" s="155">
        <f>IF(N138="zákl. prenesená",J138,0)</f>
        <v>0</v>
      </c>
      <c r="BH138" s="155">
        <f>IF(N138="zníž. prenesená",J138,0)</f>
        <v>0</v>
      </c>
      <c r="BI138" s="155">
        <f>IF(N138="nulová",J138,0)</f>
        <v>0</v>
      </c>
      <c r="BJ138" s="14" t="s">
        <v>116</v>
      </c>
      <c r="BK138" s="155">
        <f>ROUND(I138*H138,2)</f>
        <v>0</v>
      </c>
      <c r="BL138" s="14" t="s">
        <v>115</v>
      </c>
      <c r="BM138" s="154" t="s">
        <v>175</v>
      </c>
    </row>
    <row r="139" spans="1:65" s="2" customFormat="1" ht="16.5" customHeight="1">
      <c r="A139" s="29"/>
      <c r="B139" s="141"/>
      <c r="C139" s="156" t="s">
        <v>176</v>
      </c>
      <c r="D139" s="156" t="s">
        <v>154</v>
      </c>
      <c r="E139" s="157" t="s">
        <v>177</v>
      </c>
      <c r="F139" s="158" t="s">
        <v>178</v>
      </c>
      <c r="G139" s="159" t="s">
        <v>114</v>
      </c>
      <c r="H139" s="160">
        <v>16.065000000000001</v>
      </c>
      <c r="I139" s="161"/>
      <c r="J139" s="162">
        <f>ROUND(I139*H139,2)</f>
        <v>0</v>
      </c>
      <c r="K139" s="163"/>
      <c r="L139" s="164"/>
      <c r="M139" s="165" t="s">
        <v>1</v>
      </c>
      <c r="N139" s="166" t="s">
        <v>41</v>
      </c>
      <c r="O139" s="56"/>
      <c r="P139" s="152">
        <f>O139*H139</f>
        <v>0</v>
      </c>
      <c r="Q139" s="152">
        <v>0.184</v>
      </c>
      <c r="R139" s="152">
        <f>Q139*H139</f>
        <v>2.9559600000000001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141</v>
      </c>
      <c r="AT139" s="154" t="s">
        <v>154</v>
      </c>
      <c r="AU139" s="154" t="s">
        <v>116</v>
      </c>
      <c r="AY139" s="14" t="s">
        <v>109</v>
      </c>
      <c r="BE139" s="155">
        <f>IF(N139="základná",J139,0)</f>
        <v>0</v>
      </c>
      <c r="BF139" s="155">
        <f>IF(N139="znížená",J139,0)</f>
        <v>0</v>
      </c>
      <c r="BG139" s="155">
        <f>IF(N139="zákl. prenesená",J139,0)</f>
        <v>0</v>
      </c>
      <c r="BH139" s="155">
        <f>IF(N139="zníž. prenesená",J139,0)</f>
        <v>0</v>
      </c>
      <c r="BI139" s="155">
        <f>IF(N139="nulová",J139,0)</f>
        <v>0</v>
      </c>
      <c r="BJ139" s="14" t="s">
        <v>116</v>
      </c>
      <c r="BK139" s="155">
        <f>ROUND(I139*H139,2)</f>
        <v>0</v>
      </c>
      <c r="BL139" s="14" t="s">
        <v>115</v>
      </c>
      <c r="BM139" s="154" t="s">
        <v>179</v>
      </c>
    </row>
    <row r="140" spans="1:65" s="12" customFormat="1" ht="22.8" customHeight="1">
      <c r="B140" s="128"/>
      <c r="D140" s="129" t="s">
        <v>74</v>
      </c>
      <c r="E140" s="139" t="s">
        <v>145</v>
      </c>
      <c r="F140" s="139" t="s">
        <v>180</v>
      </c>
      <c r="I140" s="131"/>
      <c r="J140" s="140">
        <f>BK140</f>
        <v>0</v>
      </c>
      <c r="L140" s="128"/>
      <c r="M140" s="133"/>
      <c r="N140" s="134"/>
      <c r="O140" s="134"/>
      <c r="P140" s="135">
        <f>SUM(P141:P143)</f>
        <v>0</v>
      </c>
      <c r="Q140" s="134"/>
      <c r="R140" s="135">
        <f>SUM(R141:R143)</f>
        <v>7.10766835</v>
      </c>
      <c r="S140" s="134"/>
      <c r="T140" s="136">
        <f>SUM(T141:T143)</f>
        <v>0</v>
      </c>
      <c r="AR140" s="129" t="s">
        <v>80</v>
      </c>
      <c r="AT140" s="137" t="s">
        <v>74</v>
      </c>
      <c r="AU140" s="137" t="s">
        <v>80</v>
      </c>
      <c r="AY140" s="129" t="s">
        <v>109</v>
      </c>
      <c r="BK140" s="138">
        <f>SUM(BK141:BK143)</f>
        <v>0</v>
      </c>
    </row>
    <row r="141" spans="1:65" s="2" customFormat="1" ht="33" customHeight="1">
      <c r="A141" s="29"/>
      <c r="B141" s="141"/>
      <c r="C141" s="142" t="s">
        <v>181</v>
      </c>
      <c r="D141" s="142" t="s">
        <v>111</v>
      </c>
      <c r="E141" s="143" t="s">
        <v>182</v>
      </c>
      <c r="F141" s="144" t="s">
        <v>183</v>
      </c>
      <c r="G141" s="145" t="s">
        <v>184</v>
      </c>
      <c r="H141" s="146">
        <v>24</v>
      </c>
      <c r="I141" s="147"/>
      <c r="J141" s="148">
        <f>ROUND(I141*H141,2)</f>
        <v>0</v>
      </c>
      <c r="K141" s="149"/>
      <c r="L141" s="30"/>
      <c r="M141" s="150" t="s">
        <v>1</v>
      </c>
      <c r="N141" s="151" t="s">
        <v>41</v>
      </c>
      <c r="O141" s="56"/>
      <c r="P141" s="152">
        <f>O141*H141</f>
        <v>0</v>
      </c>
      <c r="Q141" s="152">
        <v>0.11700439</v>
      </c>
      <c r="R141" s="152">
        <f>Q141*H141</f>
        <v>2.8081053599999999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115</v>
      </c>
      <c r="AT141" s="154" t="s">
        <v>111</v>
      </c>
      <c r="AU141" s="154" t="s">
        <v>116</v>
      </c>
      <c r="AY141" s="14" t="s">
        <v>109</v>
      </c>
      <c r="BE141" s="155">
        <f>IF(N141="základná",J141,0)</f>
        <v>0</v>
      </c>
      <c r="BF141" s="155">
        <f>IF(N141="znížená",J141,0)</f>
        <v>0</v>
      </c>
      <c r="BG141" s="155">
        <f>IF(N141="zákl. prenesená",J141,0)</f>
        <v>0</v>
      </c>
      <c r="BH141" s="155">
        <f>IF(N141="zníž. prenesená",J141,0)</f>
        <v>0</v>
      </c>
      <c r="BI141" s="155">
        <f>IF(N141="nulová",J141,0)</f>
        <v>0</v>
      </c>
      <c r="BJ141" s="14" t="s">
        <v>116</v>
      </c>
      <c r="BK141" s="155">
        <f>ROUND(I141*H141,2)</f>
        <v>0</v>
      </c>
      <c r="BL141" s="14" t="s">
        <v>115</v>
      </c>
      <c r="BM141" s="154" t="s">
        <v>185</v>
      </c>
    </row>
    <row r="142" spans="1:65" s="2" customFormat="1" ht="21.75" customHeight="1">
      <c r="A142" s="29"/>
      <c r="B142" s="141"/>
      <c r="C142" s="156" t="s">
        <v>186</v>
      </c>
      <c r="D142" s="156" t="s">
        <v>154</v>
      </c>
      <c r="E142" s="157" t="s">
        <v>187</v>
      </c>
      <c r="F142" s="158" t="s">
        <v>188</v>
      </c>
      <c r="G142" s="159" t="s">
        <v>189</v>
      </c>
      <c r="H142" s="160">
        <v>24</v>
      </c>
      <c r="I142" s="161"/>
      <c r="J142" s="162">
        <f>ROUND(I142*H142,2)</f>
        <v>0</v>
      </c>
      <c r="K142" s="163"/>
      <c r="L142" s="164"/>
      <c r="M142" s="165" t="s">
        <v>1</v>
      </c>
      <c r="N142" s="166" t="s">
        <v>41</v>
      </c>
      <c r="O142" s="56"/>
      <c r="P142" s="152">
        <f>O142*H142</f>
        <v>0</v>
      </c>
      <c r="Q142" s="152">
        <v>4.8000000000000001E-2</v>
      </c>
      <c r="R142" s="152">
        <f>Q142*H142</f>
        <v>1.1520000000000001</v>
      </c>
      <c r="S142" s="152">
        <v>0</v>
      </c>
      <c r="T142" s="15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141</v>
      </c>
      <c r="AT142" s="154" t="s">
        <v>154</v>
      </c>
      <c r="AU142" s="154" t="s">
        <v>116</v>
      </c>
      <c r="AY142" s="14" t="s">
        <v>109</v>
      </c>
      <c r="BE142" s="155">
        <f>IF(N142="základná",J142,0)</f>
        <v>0</v>
      </c>
      <c r="BF142" s="155">
        <f>IF(N142="znížená",J142,0)</f>
        <v>0</v>
      </c>
      <c r="BG142" s="155">
        <f>IF(N142="zákl. prenesená",J142,0)</f>
        <v>0</v>
      </c>
      <c r="BH142" s="155">
        <f>IF(N142="zníž. prenesená",J142,0)</f>
        <v>0</v>
      </c>
      <c r="BI142" s="155">
        <f>IF(N142="nulová",J142,0)</f>
        <v>0</v>
      </c>
      <c r="BJ142" s="14" t="s">
        <v>116</v>
      </c>
      <c r="BK142" s="155">
        <f>ROUND(I142*H142,2)</f>
        <v>0</v>
      </c>
      <c r="BL142" s="14" t="s">
        <v>115</v>
      </c>
      <c r="BM142" s="154" t="s">
        <v>190</v>
      </c>
    </row>
    <row r="143" spans="1:65" s="2" customFormat="1" ht="33" customHeight="1">
      <c r="A143" s="29"/>
      <c r="B143" s="141"/>
      <c r="C143" s="142" t="s">
        <v>191</v>
      </c>
      <c r="D143" s="142" t="s">
        <v>111</v>
      </c>
      <c r="E143" s="143" t="s">
        <v>192</v>
      </c>
      <c r="F143" s="144" t="s">
        <v>193</v>
      </c>
      <c r="G143" s="145" t="s">
        <v>120</v>
      </c>
      <c r="H143" s="146">
        <v>1.43</v>
      </c>
      <c r="I143" s="147"/>
      <c r="J143" s="148">
        <f>ROUND(I143*H143,2)</f>
        <v>0</v>
      </c>
      <c r="K143" s="149"/>
      <c r="L143" s="30"/>
      <c r="M143" s="150" t="s">
        <v>1</v>
      </c>
      <c r="N143" s="151" t="s">
        <v>41</v>
      </c>
      <c r="O143" s="56"/>
      <c r="P143" s="152">
        <f>O143*H143</f>
        <v>0</v>
      </c>
      <c r="Q143" s="152">
        <v>2.2010930000000002</v>
      </c>
      <c r="R143" s="152">
        <f>Q143*H143</f>
        <v>3.1475629899999999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115</v>
      </c>
      <c r="AT143" s="154" t="s">
        <v>111</v>
      </c>
      <c r="AU143" s="154" t="s">
        <v>116</v>
      </c>
      <c r="AY143" s="14" t="s">
        <v>109</v>
      </c>
      <c r="BE143" s="155">
        <f>IF(N143="základná",J143,0)</f>
        <v>0</v>
      </c>
      <c r="BF143" s="155">
        <f>IF(N143="znížená",J143,0)</f>
        <v>0</v>
      </c>
      <c r="BG143" s="155">
        <f>IF(N143="zákl. prenesená",J143,0)</f>
        <v>0</v>
      </c>
      <c r="BH143" s="155">
        <f>IF(N143="zníž. prenesená",J143,0)</f>
        <v>0</v>
      </c>
      <c r="BI143" s="155">
        <f>IF(N143="nulová",J143,0)</f>
        <v>0</v>
      </c>
      <c r="BJ143" s="14" t="s">
        <v>116</v>
      </c>
      <c r="BK143" s="155">
        <f>ROUND(I143*H143,2)</f>
        <v>0</v>
      </c>
      <c r="BL143" s="14" t="s">
        <v>115</v>
      </c>
      <c r="BM143" s="154" t="s">
        <v>194</v>
      </c>
    </row>
    <row r="144" spans="1:65" s="12" customFormat="1" ht="22.8" customHeight="1">
      <c r="B144" s="128"/>
      <c r="D144" s="129" t="s">
        <v>74</v>
      </c>
      <c r="E144" s="139" t="s">
        <v>195</v>
      </c>
      <c r="F144" s="139" t="s">
        <v>196</v>
      </c>
      <c r="I144" s="131"/>
      <c r="J144" s="140">
        <f>BK144</f>
        <v>0</v>
      </c>
      <c r="L144" s="128"/>
      <c r="M144" s="133"/>
      <c r="N144" s="134"/>
      <c r="O144" s="134"/>
      <c r="P144" s="135">
        <f>P145</f>
        <v>0</v>
      </c>
      <c r="Q144" s="134"/>
      <c r="R144" s="135">
        <f>R145</f>
        <v>0</v>
      </c>
      <c r="S144" s="134"/>
      <c r="T144" s="136">
        <f>T145</f>
        <v>0</v>
      </c>
      <c r="AR144" s="129" t="s">
        <v>80</v>
      </c>
      <c r="AT144" s="137" t="s">
        <v>74</v>
      </c>
      <c r="AU144" s="137" t="s">
        <v>80</v>
      </c>
      <c r="AY144" s="129" t="s">
        <v>109</v>
      </c>
      <c r="BK144" s="138">
        <f>BK145</f>
        <v>0</v>
      </c>
    </row>
    <row r="145" spans="1:65" s="2" customFormat="1" ht="33" customHeight="1">
      <c r="A145" s="29"/>
      <c r="B145" s="141"/>
      <c r="C145" s="142" t="s">
        <v>197</v>
      </c>
      <c r="D145" s="142" t="s">
        <v>111</v>
      </c>
      <c r="E145" s="143" t="s">
        <v>198</v>
      </c>
      <c r="F145" s="144" t="s">
        <v>199</v>
      </c>
      <c r="G145" s="145" t="s">
        <v>200</v>
      </c>
      <c r="H145" s="146">
        <v>24.934000000000001</v>
      </c>
      <c r="I145" s="147"/>
      <c r="J145" s="148">
        <f>ROUND(I145*H145,2)</f>
        <v>0</v>
      </c>
      <c r="K145" s="149"/>
      <c r="L145" s="30"/>
      <c r="M145" s="150" t="s">
        <v>1</v>
      </c>
      <c r="N145" s="151" t="s">
        <v>41</v>
      </c>
      <c r="O145" s="56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115</v>
      </c>
      <c r="AT145" s="154" t="s">
        <v>111</v>
      </c>
      <c r="AU145" s="154" t="s">
        <v>116</v>
      </c>
      <c r="AY145" s="14" t="s">
        <v>109</v>
      </c>
      <c r="BE145" s="155">
        <f>IF(N145="základná",J145,0)</f>
        <v>0</v>
      </c>
      <c r="BF145" s="155">
        <f>IF(N145="znížená",J145,0)</f>
        <v>0</v>
      </c>
      <c r="BG145" s="155">
        <f>IF(N145="zákl. prenesená",J145,0)</f>
        <v>0</v>
      </c>
      <c r="BH145" s="155">
        <f>IF(N145="zníž. prenesená",J145,0)</f>
        <v>0</v>
      </c>
      <c r="BI145" s="155">
        <f>IF(N145="nulová",J145,0)</f>
        <v>0</v>
      </c>
      <c r="BJ145" s="14" t="s">
        <v>116</v>
      </c>
      <c r="BK145" s="155">
        <f>ROUND(I145*H145,2)</f>
        <v>0</v>
      </c>
      <c r="BL145" s="14" t="s">
        <v>115</v>
      </c>
      <c r="BM145" s="154" t="s">
        <v>201</v>
      </c>
    </row>
    <row r="146" spans="1:65" s="12" customFormat="1" ht="22.8" customHeight="1">
      <c r="B146" s="128"/>
      <c r="D146" s="129" t="s">
        <v>74</v>
      </c>
      <c r="E146" s="139" t="s">
        <v>202</v>
      </c>
      <c r="F146" s="139" t="s">
        <v>203</v>
      </c>
      <c r="I146" s="131"/>
      <c r="J146" s="140">
        <f>BK146</f>
        <v>0</v>
      </c>
      <c r="L146" s="128"/>
      <c r="M146" s="133"/>
      <c r="N146" s="134"/>
      <c r="O146" s="134"/>
      <c r="P146" s="135">
        <f>SUM(P147:P148)</f>
        <v>0</v>
      </c>
      <c r="Q146" s="134"/>
      <c r="R146" s="135">
        <f>SUM(R147:R148)</f>
        <v>0</v>
      </c>
      <c r="S146" s="134"/>
      <c r="T146" s="136">
        <f>SUM(T147:T148)</f>
        <v>0</v>
      </c>
      <c r="AR146" s="129" t="s">
        <v>116</v>
      </c>
      <c r="AT146" s="137" t="s">
        <v>74</v>
      </c>
      <c r="AU146" s="137" t="s">
        <v>80</v>
      </c>
      <c r="AY146" s="129" t="s">
        <v>109</v>
      </c>
      <c r="BK146" s="138">
        <f>SUM(BK147:BK148)</f>
        <v>0</v>
      </c>
    </row>
    <row r="147" spans="1:65" s="2" customFormat="1" ht="33" customHeight="1">
      <c r="A147" s="29"/>
      <c r="B147" s="141"/>
      <c r="C147" s="142" t="s">
        <v>204</v>
      </c>
      <c r="D147" s="142" t="s">
        <v>111</v>
      </c>
      <c r="E147" s="143" t="s">
        <v>205</v>
      </c>
      <c r="F147" s="144" t="s">
        <v>206</v>
      </c>
      <c r="G147" s="145" t="s">
        <v>189</v>
      </c>
      <c r="H147" s="146">
        <v>1</v>
      </c>
      <c r="I147" s="147"/>
      <c r="J147" s="148">
        <f>ROUND(I147*H147,2)</f>
        <v>0</v>
      </c>
      <c r="K147" s="149"/>
      <c r="L147" s="30"/>
      <c r="M147" s="150" t="s">
        <v>1</v>
      </c>
      <c r="N147" s="151" t="s">
        <v>41</v>
      </c>
      <c r="O147" s="56"/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176</v>
      </c>
      <c r="AT147" s="154" t="s">
        <v>111</v>
      </c>
      <c r="AU147" s="154" t="s">
        <v>116</v>
      </c>
      <c r="AY147" s="14" t="s">
        <v>109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4" t="s">
        <v>116</v>
      </c>
      <c r="BK147" s="155">
        <f>ROUND(I147*H147,2)</f>
        <v>0</v>
      </c>
      <c r="BL147" s="14" t="s">
        <v>176</v>
      </c>
      <c r="BM147" s="154" t="s">
        <v>207</v>
      </c>
    </row>
    <row r="148" spans="1:65" s="2" customFormat="1" ht="16.5" customHeight="1">
      <c r="A148" s="29"/>
      <c r="B148" s="141"/>
      <c r="C148" s="142" t="s">
        <v>208</v>
      </c>
      <c r="D148" s="142" t="s">
        <v>111</v>
      </c>
      <c r="E148" s="143" t="s">
        <v>209</v>
      </c>
      <c r="F148" s="144" t="s">
        <v>210</v>
      </c>
      <c r="G148" s="145" t="s">
        <v>189</v>
      </c>
      <c r="H148" s="146">
        <v>3</v>
      </c>
      <c r="I148" s="147"/>
      <c r="J148" s="148">
        <f>ROUND(I148*H148,2)</f>
        <v>0</v>
      </c>
      <c r="K148" s="149"/>
      <c r="L148" s="30"/>
      <c r="M148" s="167" t="s">
        <v>1</v>
      </c>
      <c r="N148" s="168" t="s">
        <v>41</v>
      </c>
      <c r="O148" s="169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176</v>
      </c>
      <c r="AT148" s="154" t="s">
        <v>111</v>
      </c>
      <c r="AU148" s="154" t="s">
        <v>116</v>
      </c>
      <c r="AY148" s="14" t="s">
        <v>109</v>
      </c>
      <c r="BE148" s="155">
        <f>IF(N148="základná",J148,0)</f>
        <v>0</v>
      </c>
      <c r="BF148" s="155">
        <f>IF(N148="znížená",J148,0)</f>
        <v>0</v>
      </c>
      <c r="BG148" s="155">
        <f>IF(N148="zákl. prenesená",J148,0)</f>
        <v>0</v>
      </c>
      <c r="BH148" s="155">
        <f>IF(N148="zníž. prenesená",J148,0)</f>
        <v>0</v>
      </c>
      <c r="BI148" s="155">
        <f>IF(N148="nulová",J148,0)</f>
        <v>0</v>
      </c>
      <c r="BJ148" s="14" t="s">
        <v>116</v>
      </c>
      <c r="BK148" s="155">
        <f>ROUND(I148*H148,2)</f>
        <v>0</v>
      </c>
      <c r="BL148" s="14" t="s">
        <v>176</v>
      </c>
      <c r="BM148" s="154" t="s">
        <v>211</v>
      </c>
    </row>
    <row r="149" spans="1:65" s="2" customFormat="1" ht="6.9" customHeight="1">
      <c r="A149" s="29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18:K148" xr:uid="{00000000-0009-0000-0000-000001000000}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N23-011 - Realizácia prev...</vt:lpstr>
      <vt:lpstr>'N23-011 - Realizácia prev...'!Názvy_tlače</vt:lpstr>
      <vt:lpstr>'Rekapitulácia stavby'!Názvy_tlače</vt:lpstr>
      <vt:lpstr>'N23-011 - Realizácia prev...'!Oblasť_tlače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Mokrý</dc:creator>
  <cp:lastModifiedBy>GULÁŠOVÁ Anna</cp:lastModifiedBy>
  <cp:lastPrinted>2025-01-29T09:50:54Z</cp:lastPrinted>
  <dcterms:created xsi:type="dcterms:W3CDTF">2025-01-28T19:13:44Z</dcterms:created>
  <dcterms:modified xsi:type="dcterms:W3CDTF">2025-01-29T17:22:41Z</dcterms:modified>
</cp:coreProperties>
</file>